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0370" yWindow="-120" windowWidth="19440" windowHeight="15600"/>
  </bookViews>
  <sheets>
    <sheet name="有形固定資産" sheetId="7" r:id="rId1"/>
    <sheet name="投資及び出資金の明細" sheetId="8" r:id="rId2"/>
    <sheet name="基金" sheetId="9" r:id="rId3"/>
    <sheet name="貸付金" sheetId="10" r:id="rId4"/>
    <sheet name="未収金及び長期延滞債権" sheetId="11" r:id="rId5"/>
    <sheet name="地方債（借入先別）" sheetId="26" r:id="rId6"/>
    <sheet name="地方債（利率別など）" sheetId="27" r:id="rId7"/>
    <sheet name="引当金" sheetId="14" r:id="rId8"/>
    <sheet name="補助金 " sheetId="24" r:id="rId9"/>
    <sheet name="財源明細" sheetId="16" r:id="rId10"/>
    <sheet name="財源情報明細" sheetId="17" r:id="rId11"/>
    <sheet name="資金明細" sheetId="18" r:id="rId12"/>
  </sheets>
  <definedNames>
    <definedName name="_xlnm.Print_Area" localSheetId="7">引当金!$A$1:$H$14</definedName>
    <definedName name="_xlnm.Print_Area" localSheetId="2">基金!$B$1:$L$17</definedName>
    <definedName name="_xlnm.Print_Area" localSheetId="10">財源情報明細!$B$1:$I$13</definedName>
    <definedName name="_xlnm.Print_Area" localSheetId="9">財源明細!$A$1:$G$31</definedName>
    <definedName name="_xlnm.Print_Area" localSheetId="11">資金明細!$A$1:$E$8</definedName>
    <definedName name="_xlnm.Print_Area" localSheetId="3">貸付金!$A$1:$H$11</definedName>
    <definedName name="_xlnm.Print_Area" localSheetId="5">'地方債（借入先別）'!$A$1:$M$21</definedName>
    <definedName name="_xlnm.Print_Area" localSheetId="6">'地方債（利率別など）'!$B$1:$M$20</definedName>
    <definedName name="_xlnm.Print_Area" localSheetId="1">投資及び出資金の明細!$A$1:$M$21</definedName>
    <definedName name="_xlnm.Print_Area" localSheetId="8">'補助金 '!$A$1:$H$16</definedName>
    <definedName name="_xlnm.Print_Area" localSheetId="4">未収金及び長期延滞債権!$B$1:$I$12</definedName>
    <definedName name="_xlnm.Print_Area" localSheetId="0">有形固定資産!$A$1:$M$48</definedName>
    <definedName name="_xlnm.Print_Titles" localSheetId="1">投資及び出資金の明細!$B:$B,投資及び出資金の明細!$1:$1</definedName>
  </definedNames>
  <calcPr calcId="145621"/>
</workbook>
</file>

<file path=xl/calcChain.xml><?xml version="1.0" encoding="utf-8"?>
<calcChain xmlns="http://schemas.openxmlformats.org/spreadsheetml/2006/main">
  <c r="F29" i="16" l="1"/>
  <c r="F30" i="16"/>
  <c r="H5" i="17" l="1"/>
  <c r="F14" i="24" l="1"/>
  <c r="G8" i="17" l="1"/>
  <c r="G7" i="17"/>
  <c r="G6" i="17"/>
  <c r="F27" i="16"/>
  <c r="H9" i="7" l="1"/>
  <c r="G6" i="14"/>
  <c r="G5" i="14"/>
  <c r="F15" i="24"/>
  <c r="G9" i="10" l="1"/>
  <c r="G8" i="10"/>
  <c r="G7" i="10"/>
  <c r="G6" i="10"/>
  <c r="G5" i="10"/>
  <c r="H4" i="8"/>
  <c r="F19" i="8"/>
  <c r="F18" i="8"/>
  <c r="K19" i="8"/>
  <c r="K18" i="8"/>
  <c r="H19" i="8"/>
  <c r="I19" i="8" s="1"/>
  <c r="H18" i="8"/>
  <c r="I18" i="8" s="1"/>
  <c r="H10" i="8"/>
  <c r="H17" i="8"/>
  <c r="H16" i="8"/>
  <c r="H15" i="8"/>
  <c r="H14" i="8"/>
  <c r="H13" i="8"/>
  <c r="H12" i="8"/>
  <c r="H11" i="8"/>
  <c r="H9" i="8"/>
  <c r="K30" i="7" l="1"/>
  <c r="K47" i="7"/>
  <c r="K46" i="7" l="1"/>
  <c r="K45" i="7"/>
  <c r="K44" i="7"/>
  <c r="K43" i="7"/>
  <c r="K42" i="7"/>
  <c r="K41" i="7"/>
  <c r="K39" i="7"/>
  <c r="K38" i="7"/>
  <c r="K37" i="7"/>
  <c r="K36" i="7"/>
  <c r="K35" i="7"/>
  <c r="K34" i="7"/>
  <c r="K33" i="7"/>
  <c r="K32" i="7"/>
  <c r="K31" i="7"/>
  <c r="H5" i="9" l="1"/>
  <c r="I14" i="9"/>
  <c r="G14" i="9"/>
  <c r="F14" i="9"/>
  <c r="E14" i="9"/>
  <c r="D14" i="9"/>
  <c r="H9" i="9"/>
  <c r="H8" i="9"/>
  <c r="H7" i="9"/>
  <c r="H6" i="9"/>
  <c r="H11" i="9"/>
  <c r="H10" i="9"/>
  <c r="F26" i="16" l="1"/>
  <c r="F23" i="16"/>
  <c r="F20" i="16"/>
  <c r="F28" i="16" l="1"/>
  <c r="K17" i="8"/>
  <c r="K16" i="8"/>
  <c r="K15" i="8"/>
  <c r="K14" i="8"/>
  <c r="K13" i="8"/>
  <c r="K12" i="8"/>
  <c r="K11" i="8"/>
  <c r="K10" i="8"/>
  <c r="K9" i="8"/>
  <c r="F17" i="8"/>
  <c r="I17" i="8" s="1"/>
  <c r="F16" i="8"/>
  <c r="I16" i="8" s="1"/>
  <c r="F15" i="8"/>
  <c r="I15" i="8" s="1"/>
  <c r="F14" i="8"/>
  <c r="I14" i="8" s="1"/>
  <c r="F13" i="8"/>
  <c r="I13" i="8" s="1"/>
  <c r="F12" i="8"/>
  <c r="I12" i="8" s="1"/>
  <c r="F11" i="8"/>
  <c r="I11" i="8" s="1"/>
  <c r="F10" i="8"/>
  <c r="I10" i="8" s="1"/>
  <c r="F9" i="8"/>
  <c r="I9" i="8" s="1"/>
  <c r="F4" i="8"/>
  <c r="I4" i="8" s="1"/>
  <c r="C6" i="18"/>
  <c r="G7" i="14" l="1"/>
  <c r="F7" i="14"/>
  <c r="H6" i="11"/>
  <c r="I6" i="11"/>
  <c r="D6" i="11"/>
  <c r="E6" i="11"/>
  <c r="D10" i="10"/>
  <c r="E10" i="10"/>
  <c r="F10" i="10"/>
  <c r="J5" i="8"/>
  <c r="C20" i="8" l="1"/>
  <c r="D20" i="8"/>
  <c r="E20" i="8"/>
  <c r="F20" i="8"/>
  <c r="G20" i="8"/>
  <c r="I20" i="8"/>
  <c r="J20" i="8"/>
  <c r="K20" i="8"/>
  <c r="L20" i="8"/>
  <c r="C5" i="8"/>
  <c r="D5" i="8"/>
  <c r="E5" i="8"/>
  <c r="F5" i="8"/>
  <c r="G5" i="8"/>
  <c r="I5" i="8"/>
  <c r="K5" i="8"/>
  <c r="E9" i="17" l="1"/>
  <c r="H9" i="17"/>
  <c r="F9" i="17"/>
  <c r="D9" i="17"/>
  <c r="G5" i="17"/>
  <c r="G9" i="17" l="1"/>
  <c r="E7" i="14"/>
  <c r="D7" i="14"/>
  <c r="C7" i="14"/>
  <c r="I10" i="11" l="1"/>
  <c r="I11" i="11" s="1"/>
  <c r="H10" i="11"/>
  <c r="E10" i="11"/>
  <c r="E11" i="11" s="1"/>
  <c r="D10" i="11"/>
  <c r="G10" i="10"/>
  <c r="C10" i="10"/>
  <c r="D11" i="11" l="1"/>
  <c r="H11" i="11"/>
  <c r="H13" i="9"/>
  <c r="H12" i="9"/>
  <c r="H14" i="9" s="1"/>
  <c r="K40" i="7" l="1"/>
  <c r="D40" i="7"/>
  <c r="J40" i="7"/>
  <c r="I40" i="7"/>
  <c r="H40" i="7"/>
  <c r="G40" i="7"/>
  <c r="F40" i="7"/>
  <c r="E40" i="7"/>
  <c r="E30" i="7"/>
  <c r="D30" i="7"/>
  <c r="J30" i="7"/>
  <c r="I30" i="7"/>
  <c r="H30" i="7"/>
  <c r="G30" i="7"/>
  <c r="F30" i="7"/>
  <c r="I19" i="7"/>
  <c r="H19" i="7"/>
  <c r="F19" i="7"/>
  <c r="E19" i="7"/>
  <c r="D19" i="7"/>
  <c r="I9" i="7"/>
  <c r="F9" i="7"/>
  <c r="E9" i="7"/>
  <c r="G13" i="7"/>
  <c r="J13" i="7" s="1"/>
  <c r="G12" i="7"/>
  <c r="G11" i="7"/>
  <c r="G10" i="7"/>
  <c r="G14" i="7"/>
  <c r="G25" i="7"/>
  <c r="J25" i="7" s="1"/>
  <c r="G24" i="7"/>
  <c r="J24" i="7" s="1"/>
  <c r="G23" i="7"/>
  <c r="J23" i="7" s="1"/>
  <c r="G22" i="7"/>
  <c r="J22" i="7" s="1"/>
  <c r="G21" i="7"/>
  <c r="J21" i="7" s="1"/>
  <c r="G20" i="7"/>
  <c r="G18" i="7"/>
  <c r="J18" i="7" s="1"/>
  <c r="G17" i="7"/>
  <c r="J17" i="7" s="1"/>
  <c r="G16" i="7"/>
  <c r="J16" i="7" s="1"/>
  <c r="G15" i="7"/>
  <c r="J15" i="7" s="1"/>
  <c r="D9" i="7"/>
  <c r="I47" i="7" l="1"/>
  <c r="J11" i="7"/>
  <c r="J10" i="7"/>
  <c r="J14" i="7"/>
  <c r="D26" i="7"/>
  <c r="J12" i="7"/>
  <c r="E26" i="7"/>
  <c r="I26" i="7"/>
  <c r="H47" i="7"/>
  <c r="E47" i="7"/>
  <c r="F26" i="7"/>
  <c r="F47" i="7"/>
  <c r="J47" i="7"/>
  <c r="G9" i="7"/>
  <c r="G19" i="7"/>
  <c r="H26" i="7"/>
  <c r="G47" i="7"/>
  <c r="D47" i="7"/>
  <c r="J20" i="7"/>
  <c r="J19" i="7" s="1"/>
  <c r="J9" i="7" l="1"/>
  <c r="G26" i="7"/>
  <c r="J26" i="7" l="1"/>
</calcChain>
</file>

<file path=xl/sharedStrings.xml><?xml version="1.0" encoding="utf-8"?>
<sst xmlns="http://schemas.openxmlformats.org/spreadsheetml/2006/main" count="328" uniqueCount="236">
  <si>
    <t>金額</t>
    <rPh sb="0" eb="2">
      <t>キンガク</t>
    </rPh>
    <phoneticPr fontId="4"/>
  </si>
  <si>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</si>
  <si>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</si>
  <si>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</si>
  <si>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長期貸付金</t>
    <rPh sb="0" eb="2">
      <t>チョウキ</t>
    </rPh>
    <rPh sb="2" eb="5">
      <t>カシツケキン</t>
    </rPh>
    <phoneticPr fontId="4"/>
  </si>
  <si>
    <t>現金預金</t>
    <rPh sb="0" eb="2">
      <t>ゲンキン</t>
    </rPh>
    <rPh sb="2" eb="4">
      <t>ヨキン</t>
    </rPh>
    <phoneticPr fontId="4"/>
  </si>
  <si>
    <t>短期貸付金</t>
    <rPh sb="0" eb="2">
      <t>タンキ</t>
    </rPh>
    <rPh sb="2" eb="5">
      <t>カシツケキン</t>
    </rPh>
    <phoneticPr fontId="4"/>
  </si>
  <si>
    <t>合計</t>
    <rPh sb="0" eb="2">
      <t>ゴウケイ</t>
    </rPh>
    <phoneticPr fontId="4"/>
  </si>
  <si>
    <t>税収等</t>
    <rPh sb="0" eb="2">
      <t>ゼイシュウ</t>
    </rPh>
    <rPh sb="2" eb="3">
      <t>ナド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</si>
  <si>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</si>
  <si>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</si>
  <si>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</si>
  <si>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</si>
  <si>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</si>
  <si>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</si>
  <si>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</si>
  <si>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</si>
  <si>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</si>
  <si>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</si>
  <si>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</si>
  <si>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</si>
  <si>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</si>
  <si>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</si>
  <si>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</si>
  <si>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</si>
  <si>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</si>
  <si>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</si>
  <si>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</si>
  <si>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</si>
  <si>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</si>
  <si>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</si>
  <si>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</si>
  <si>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</si>
  <si>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</si>
  <si>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4"/>
  </si>
  <si>
    <t>　　建物</t>
    <rPh sb="2" eb="4">
      <t>タテモノ</t>
    </rPh>
    <phoneticPr fontId="12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</si>
  <si>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</si>
  <si>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</si>
  <si>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</si>
  <si>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</si>
  <si>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</si>
  <si>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</si>
  <si>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</si>
  <si>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</si>
  <si>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</si>
  <si>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</si>
  <si>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</si>
  <si>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</si>
  <si>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 xml:space="preserve">
資産
（B)</t>
    <rPh sb="1" eb="3">
      <t>シサン</t>
    </rPh>
    <phoneticPr fontId="4"/>
  </si>
  <si>
    <t xml:space="preserve">
負債
（C)</t>
    <rPh sb="1" eb="3">
      <t>フサイ</t>
    </rPh>
    <phoneticPr fontId="4"/>
  </si>
  <si>
    <t>純資産額
（B）－（C)
（D)</t>
    <rPh sb="0" eb="3">
      <t>ジュンシサン</t>
    </rPh>
    <rPh sb="3" eb="4">
      <t>ガク</t>
    </rPh>
    <phoneticPr fontId="4"/>
  </si>
  <si>
    <t xml:space="preserve">
資本金
（E)</t>
    <rPh sb="1" eb="4">
      <t>シホンキン</t>
    </rPh>
    <phoneticPr fontId="4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</si>
  <si>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</si>
  <si>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</si>
  <si>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</si>
  <si>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</si>
  <si>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</si>
  <si>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</si>
  <si>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4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</si>
  <si>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</si>
  <si>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</si>
  <si>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</si>
  <si>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</si>
  <si>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</si>
  <si>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</si>
  <si>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その他の貸付金</t>
    <rPh sb="2" eb="3">
      <t>タ</t>
    </rPh>
    <rPh sb="4" eb="7">
      <t>カシツケキン</t>
    </rPh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</si>
  <si>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</si>
  <si>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</si>
  <si>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</si>
  <si>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</si>
  <si>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</si>
  <si>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小計</t>
    <rPh sb="0" eb="2">
      <t>ショウケイ</t>
    </rPh>
    <phoneticPr fontId="12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</si>
  <si>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</si>
  <si>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12"/>
  </si>
  <si>
    <t>　　固定資産税</t>
    <rPh sb="2" eb="4">
      <t>コテイ</t>
    </rPh>
    <rPh sb="4" eb="7">
      <t>シサンゼイ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</si>
  <si>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</si>
  <si>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</si>
  <si>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</si>
  <si>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</si>
  <si>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</si>
  <si>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</si>
  <si>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</si>
  <si>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</si>
  <si>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</si>
  <si>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</si>
  <si>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</si>
  <si>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</si>
  <si>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</si>
  <si>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</si>
  <si>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</si>
  <si>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</si>
  <si>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</si>
  <si>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</si>
  <si>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</si>
  <si>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</si>
  <si>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</si>
  <si>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</si>
  <si>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</si>
  <si>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</si>
  <si>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</si>
  <si>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</si>
  <si>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</si>
  <si>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</si>
  <si>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</si>
  <si>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</si>
  <si>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</si>
  <si>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</si>
  <si>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</si>
  <si>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</si>
  <si>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</si>
  <si>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</si>
  <si>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</si>
  <si>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</si>
  <si>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</si>
  <si>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</si>
  <si>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</si>
  <si>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</si>
  <si>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</si>
  <si>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</si>
  <si>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</si>
  <si>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</si>
  <si>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</si>
  <si>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</si>
  <si>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</si>
  <si>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</si>
  <si>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</si>
  <si>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</si>
  <si>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</si>
  <si>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</si>
  <si>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</si>
  <si>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</si>
  <si>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</si>
  <si>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</si>
  <si>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</si>
  <si>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</si>
  <si>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</si>
  <si>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</si>
  <si>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</si>
  <si>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</si>
  <si>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</si>
  <si>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</si>
  <si>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一般会計</t>
    <rPh sb="0" eb="2">
      <t>イッパン</t>
    </rPh>
    <rPh sb="2" eb="4">
      <t>カイケイ</t>
    </rPh>
    <phoneticPr fontId="4"/>
  </si>
  <si>
    <t>地方交付税</t>
    <rPh sb="0" eb="2">
      <t>チホウ</t>
    </rPh>
    <rPh sb="2" eb="5">
      <t>コウフゼイ</t>
    </rPh>
    <phoneticPr fontId="4"/>
  </si>
  <si>
    <t>小計</t>
    <rPh sb="0" eb="2">
      <t>ショウケイ</t>
    </rPh>
    <phoneticPr fontId="4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</si>
  <si>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</si>
  <si>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</si>
  <si>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</si>
  <si>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</si>
  <si>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</si>
  <si>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</si>
  <si>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</si>
  <si>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</si>
  <si>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</si>
  <si>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</si>
  <si>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</si>
  <si>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</si>
  <si>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</si>
  <si>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</si>
  <si>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</si>
  <si>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要求払預金</t>
    <rPh sb="0" eb="2">
      <t>ヨウキュウ</t>
    </rPh>
    <rPh sb="2" eb="3">
      <t>ハラ</t>
    </rPh>
    <rPh sb="3" eb="5">
      <t>ヨキン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</si>
  <si>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</si>
  <si>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</si>
  <si>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</si>
  <si>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</si>
  <si>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④基金の明細</t>
    <phoneticPr fontId="12"/>
  </si>
  <si>
    <t>⑤貸付金の明細</t>
    <phoneticPr fontId="12"/>
  </si>
  <si>
    <t>（単位：円）</t>
    <rPh sb="1" eb="3">
      <t>タンイ</t>
    </rPh>
    <rPh sb="4" eb="5">
      <t>エン</t>
    </rPh>
    <phoneticPr fontId="4"/>
  </si>
  <si>
    <t>（単位：円）</t>
    <rPh sb="4" eb="5">
      <t>エン</t>
    </rPh>
    <phoneticPr fontId="4"/>
  </si>
  <si>
    <t>（単位：円）</t>
    <rPh sb="1" eb="3">
      <t>タンイ</t>
    </rPh>
    <rPh sb="4" eb="5">
      <t>エン</t>
    </rPh>
    <phoneticPr fontId="12"/>
  </si>
  <si>
    <t>（単位：円）</t>
    <rPh sb="1" eb="3">
      <t>タンイ</t>
    </rPh>
    <rPh sb="4" eb="5">
      <t>エン</t>
    </rPh>
    <phoneticPr fontId="18"/>
  </si>
  <si>
    <t>-</t>
    <phoneticPr fontId="4"/>
  </si>
  <si>
    <t>賞与等引当金</t>
    <phoneticPr fontId="4"/>
  </si>
  <si>
    <t>退職手当引当金</t>
    <phoneticPr fontId="4"/>
  </si>
  <si>
    <t>総計</t>
    <rPh sb="0" eb="2">
      <t>ソウケイ</t>
    </rPh>
    <phoneticPr fontId="4"/>
  </si>
  <si>
    <t>税収等</t>
    <rPh sb="0" eb="2">
      <t>ゼイシュウ</t>
    </rPh>
    <rPh sb="2" eb="3">
      <t>トウ</t>
    </rPh>
    <phoneticPr fontId="4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</si>
  <si>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4"/>
  </si>
  <si>
    <t>③投資及び出資金の明細</t>
    <phoneticPr fontId="12"/>
  </si>
  <si>
    <t>該当なし</t>
    <rPh sb="0" eb="2">
      <t>ガイトウ</t>
    </rPh>
    <phoneticPr fontId="4"/>
  </si>
  <si>
    <t>島根県農業信用基金協会</t>
    <rPh sb="0" eb="2">
      <t>シマネ</t>
    </rPh>
    <rPh sb="2" eb="3">
      <t>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</si>
  <si>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島根県漁業信用基金協会</t>
    <rPh sb="0" eb="2">
      <t>シマネ</t>
    </rPh>
    <rPh sb="2" eb="3">
      <t>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3"/>
  </si>
  <si>
    <t>島根県信用保証協会</t>
    <rPh sb="0" eb="2">
      <t>シマネ</t>
    </rPh>
    <rPh sb="2" eb="3">
      <t>ケン</t>
    </rPh>
    <rPh sb="3" eb="5">
      <t>シンヨウ</t>
    </rPh>
    <rPh sb="5" eb="7">
      <t>ホショウ</t>
    </rPh>
    <rPh sb="7" eb="9">
      <t>キョウカイ</t>
    </rPh>
    <phoneticPr fontId="3"/>
  </si>
  <si>
    <t>隠岐島前森林組合</t>
    <rPh sb="0" eb="2">
      <t>オキ</t>
    </rPh>
    <rPh sb="2" eb="3">
      <t>シマ</t>
    </rPh>
    <rPh sb="3" eb="4">
      <t>マエ</t>
    </rPh>
    <rPh sb="4" eb="6">
      <t>シンリン</t>
    </rPh>
    <rPh sb="6" eb="8">
      <t>クミアイ</t>
    </rPh>
    <phoneticPr fontId="3"/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</si>
  <si>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3"/>
  </si>
  <si>
    <t>島根県暴力追放センター</t>
    <rPh sb="0" eb="2">
      <t>シマネ</t>
    </rPh>
    <rPh sb="2" eb="3">
      <t>ケン</t>
    </rPh>
    <rPh sb="3" eb="5">
      <t>ボウリョク</t>
    </rPh>
    <rPh sb="5" eb="7">
      <t>ツイホウ</t>
    </rPh>
    <phoneticPr fontId="3"/>
  </si>
  <si>
    <t>県みどりの担い手育成基金</t>
    <rPh sb="0" eb="1">
      <t>ケン</t>
    </rPh>
    <rPh sb="5" eb="6">
      <t>ニナ</t>
    </rPh>
    <rPh sb="7" eb="8">
      <t>テ</t>
    </rPh>
    <rPh sb="8" eb="10">
      <t>イクセイ</t>
    </rPh>
    <rPh sb="10" eb="12">
      <t>キキン</t>
    </rPh>
    <phoneticPr fontId="3"/>
  </si>
  <si>
    <t>しまねまごころバンク設立</t>
    <rPh sb="10" eb="12">
      <t>セツリツ</t>
    </rPh>
    <phoneticPr fontId="3"/>
  </si>
  <si>
    <t>栽培漁業推進ファンド基金</t>
    <rPh sb="0" eb="2">
      <t>サイバイ</t>
    </rPh>
    <rPh sb="2" eb="4">
      <t>ギョギョウ</t>
    </rPh>
    <rPh sb="4" eb="6">
      <t>スイシン</t>
    </rPh>
    <rPh sb="10" eb="12">
      <t>キキン</t>
    </rPh>
    <phoneticPr fontId="3"/>
  </si>
  <si>
    <t>地方公営企業等金融機構</t>
    <rPh sb="0" eb="2">
      <t>チホウ</t>
    </rPh>
    <rPh sb="2" eb="4">
      <t>コウエイ</t>
    </rPh>
    <rPh sb="4" eb="7">
      <t>キギョウトウ</t>
    </rPh>
    <rPh sb="7" eb="9">
      <t>キンユウ</t>
    </rPh>
    <rPh sb="9" eb="11">
      <t>キコウ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</si>
  <si>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</si>
  <si>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</si>
  <si>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</si>
  <si>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</si>
  <si>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</si>
  <si>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3"/>
  </si>
  <si>
    <t>ふるさと知夫里島基金</t>
    <rPh sb="4" eb="5">
      <t>シ</t>
    </rPh>
    <rPh sb="5" eb="6">
      <t>オット</t>
    </rPh>
    <rPh sb="6" eb="7">
      <t>サト</t>
    </rPh>
    <rPh sb="7" eb="8">
      <t>シマ</t>
    </rPh>
    <rPh sb="8" eb="10">
      <t>キキン</t>
    </rPh>
    <phoneticPr fontId="3"/>
  </si>
  <si>
    <t>庁舎等整備資金</t>
    <rPh sb="0" eb="2">
      <t>チョウシャ</t>
    </rPh>
    <rPh sb="2" eb="3">
      <t>トウ</t>
    </rPh>
    <rPh sb="3" eb="5">
      <t>セイビ</t>
    </rPh>
    <rPh sb="5" eb="7">
      <t>シキン</t>
    </rPh>
    <phoneticPr fontId="4"/>
  </si>
  <si>
    <t>　　新規自営漁業者定着支援貸付金</t>
    <rPh sb="2" eb="4">
      <t>シンキ</t>
    </rPh>
    <rPh sb="4" eb="6">
      <t>ジエイ</t>
    </rPh>
    <rPh sb="6" eb="9">
      <t>ギョギョウシャ</t>
    </rPh>
    <rPh sb="9" eb="11">
      <t>テイチャク</t>
    </rPh>
    <rPh sb="11" eb="13">
      <t>シエン</t>
    </rPh>
    <rPh sb="13" eb="15">
      <t>カシツケ</t>
    </rPh>
    <rPh sb="15" eb="16">
      <t>キン</t>
    </rPh>
    <phoneticPr fontId="4"/>
  </si>
  <si>
    <t>　　奨学資金</t>
    <rPh sb="2" eb="4">
      <t>ショウガク</t>
    </rPh>
    <rPh sb="4" eb="6">
      <t>シキン</t>
    </rPh>
    <phoneticPr fontId="4"/>
  </si>
  <si>
    <t>　　産業振興推進生活支援金</t>
    <rPh sb="2" eb="4">
      <t>サンギョウ</t>
    </rPh>
    <rPh sb="4" eb="6">
      <t>シンコウ</t>
    </rPh>
    <rPh sb="6" eb="8">
      <t>スイシン</t>
    </rPh>
    <rPh sb="8" eb="10">
      <t>セイカツ</t>
    </rPh>
    <rPh sb="10" eb="12">
      <t>シエン</t>
    </rPh>
    <rPh sb="12" eb="13">
      <t>キン</t>
    </rPh>
    <phoneticPr fontId="4"/>
  </si>
  <si>
    <t>　　新規自営業者定着資金</t>
    <rPh sb="2" eb="4">
      <t>シンキ</t>
    </rPh>
    <rPh sb="4" eb="7">
      <t>ジエイギョウ</t>
    </rPh>
    <rPh sb="7" eb="8">
      <t>シャ</t>
    </rPh>
    <rPh sb="8" eb="10">
      <t>テイチャク</t>
    </rPh>
    <rPh sb="10" eb="12">
      <t>シキン</t>
    </rPh>
    <phoneticPr fontId="4"/>
  </si>
  <si>
    <t>　　農業次世代人財投資資金</t>
    <rPh sb="2" eb="4">
      <t>ノウギョウ</t>
    </rPh>
    <rPh sb="4" eb="7">
      <t>ジセダイ</t>
    </rPh>
    <rPh sb="7" eb="9">
      <t>ジンザイ</t>
    </rPh>
    <rPh sb="9" eb="11">
      <t>トウシ</t>
    </rPh>
    <rPh sb="11" eb="13">
      <t>シキン</t>
    </rPh>
    <phoneticPr fontId="4"/>
  </si>
  <si>
    <t>生活インフラ・ 国土保全</t>
  </si>
  <si>
    <t>産業振興</t>
  </si>
  <si>
    <t>ふるさと農道事業負担金</t>
  </si>
  <si>
    <t>草地基盤整備事業負担金</t>
  </si>
  <si>
    <t>離島漁業再生支援交付金事業補助金</t>
  </si>
  <si>
    <t>有人国境離島漁村支援交付金</t>
  </si>
  <si>
    <t>村民税</t>
    <rPh sb="0" eb="2">
      <t>ソンミン</t>
    </rPh>
    <rPh sb="2" eb="3">
      <t>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</si>
  <si>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</si>
  <si>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</si>
  <si>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地方揮発油贈与税</t>
    <rPh sb="0" eb="2">
      <t>チホウ</t>
    </rPh>
    <rPh sb="2" eb="4">
      <t>キハツ</t>
    </rPh>
    <rPh sb="4" eb="5">
      <t>アブラ</t>
    </rPh>
    <rPh sb="5" eb="7">
      <t>ゾウヨ</t>
    </rPh>
    <rPh sb="7" eb="8">
      <t>ゼイ</t>
    </rPh>
    <phoneticPr fontId="4"/>
  </si>
  <si>
    <t>自動車重量贈与税</t>
    <rPh sb="0" eb="3">
      <t>ジドウシャ</t>
    </rPh>
    <rPh sb="3" eb="5">
      <t>ジュウリョウ</t>
    </rPh>
    <rPh sb="5" eb="7">
      <t>ゾウヨ</t>
    </rPh>
    <rPh sb="7" eb="8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</si>
  <si>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</si>
  <si>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</si>
  <si>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</si>
  <si>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</si>
  <si>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</si>
  <si>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負担金</t>
    <rPh sb="0" eb="3">
      <t>フタンキン</t>
    </rPh>
    <phoneticPr fontId="4"/>
  </si>
  <si>
    <t>寄附金</t>
    <rPh sb="0" eb="3">
      <t>キフキン</t>
    </rPh>
    <phoneticPr fontId="4"/>
  </si>
  <si>
    <t>たばこ税</t>
    <rPh sb="3" eb="4">
      <t>ゼイ</t>
    </rPh>
    <phoneticPr fontId="4"/>
  </si>
  <si>
    <t>株式譲渡所得割交付金</t>
    <rPh sb="0" eb="2">
      <t>カブシキ</t>
    </rPh>
    <rPh sb="2" eb="4">
      <t>ジョウト</t>
    </rPh>
    <rPh sb="4" eb="6">
      <t>ショトク</t>
    </rPh>
    <rPh sb="6" eb="7">
      <t>ワリ</t>
    </rPh>
    <rPh sb="7" eb="10">
      <t>コウフキン</t>
    </rPh>
    <phoneticPr fontId="4"/>
  </si>
  <si>
    <t>財団法人　しまね農業振興公社</t>
    <rPh sb="0" eb="2">
      <t>ザイダン</t>
    </rPh>
    <rPh sb="2" eb="4">
      <t>ホウジン</t>
    </rPh>
    <rPh sb="8" eb="10">
      <t>ノウギョウ</t>
    </rPh>
    <rPh sb="10" eb="12">
      <t>シンコウ</t>
    </rPh>
    <rPh sb="12" eb="14">
      <t>コウシャ</t>
    </rPh>
    <phoneticPr fontId="20"/>
  </si>
  <si>
    <t>対象者</t>
    <rPh sb="0" eb="3">
      <t>タイショウシャ</t>
    </rPh>
    <phoneticPr fontId="20"/>
  </si>
  <si>
    <t>知夫村航路旅客運賃助成事業助成金</t>
  </si>
  <si>
    <t>隠岐汽船</t>
    <rPh sb="0" eb="2">
      <t>オキ</t>
    </rPh>
    <rPh sb="2" eb="4">
      <t>キセン</t>
    </rPh>
    <phoneticPr fontId="20"/>
  </si>
  <si>
    <t>島根県隠岐支庁県土整備局</t>
    <rPh sb="0" eb="3">
      <t>シマネケン</t>
    </rPh>
    <rPh sb="3" eb="5">
      <t>オキ</t>
    </rPh>
    <rPh sb="5" eb="7">
      <t>シチョウ</t>
    </rPh>
    <rPh sb="7" eb="9">
      <t>ケンド</t>
    </rPh>
    <rPh sb="9" eb="11">
      <t>セイビ</t>
    </rPh>
    <rPh sb="11" eb="12">
      <t>キョク</t>
    </rPh>
    <phoneticPr fontId="20"/>
  </si>
  <si>
    <t>一部事務組合・広域連合負担金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4">
      <t>フタンキン</t>
    </rPh>
    <phoneticPr fontId="4"/>
  </si>
  <si>
    <t>総務</t>
    <rPh sb="0" eb="2">
      <t>ソウム</t>
    </rPh>
    <phoneticPr fontId="4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</si>
  <si>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</si>
  <si>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その他</t>
    <rPh sb="2" eb="3">
      <t>タ</t>
    </rPh>
    <phoneticPr fontId="4"/>
  </si>
  <si>
    <t>-</t>
    <phoneticPr fontId="4"/>
  </si>
  <si>
    <t>-</t>
    <phoneticPr fontId="4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</si>
  <si>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4"/>
  </si>
  <si>
    <t>知夫里島開発株式会社</t>
    <rPh sb="0" eb="2">
      <t>チブ</t>
    </rPh>
    <rPh sb="2" eb="4">
      <t>サトジマ</t>
    </rPh>
    <rPh sb="4" eb="6">
      <t>カイハツ</t>
    </rPh>
    <rPh sb="6" eb="10">
      <t>カブシキガイシャ</t>
    </rPh>
    <phoneticPr fontId="3"/>
  </si>
  <si>
    <t>隠岐汽船株式会社</t>
    <rPh sb="0" eb="2">
      <t>オキ</t>
    </rPh>
    <rPh sb="2" eb="4">
      <t>キセン</t>
    </rPh>
    <rPh sb="4" eb="6">
      <t>カブシキ</t>
    </rPh>
    <rPh sb="6" eb="8">
      <t>カイシャ</t>
    </rPh>
    <phoneticPr fontId="3"/>
  </si>
  <si>
    <t>隠岐島前病院整備事業基金</t>
    <rPh sb="0" eb="2">
      <t>オキ</t>
    </rPh>
    <rPh sb="2" eb="3">
      <t>シマ</t>
    </rPh>
    <rPh sb="3" eb="4">
      <t>マエ</t>
    </rPh>
    <rPh sb="4" eb="6">
      <t>ビョウイン</t>
    </rPh>
    <rPh sb="6" eb="8">
      <t>セイビ</t>
    </rPh>
    <rPh sb="8" eb="10">
      <t>ジギョウ</t>
    </rPh>
    <rPh sb="10" eb="12">
      <t>キキン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</si>
</sst>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41" formatCode="_ * #,##0_ ;_ * \-#,##0_ ;_ * &quot;-&quot;_ ;_ @_ "/>
    <numFmt numFmtId="176" formatCode="#,##0,;\-#,##0,;&quot;-&quot;"/>
    <numFmt numFmtId="177" formatCode="#,##0;&quot;△ &quot;#,##0"/>
    <numFmt numFmtId="178" formatCode="0.000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9" fillId="0" borderId="29">
      <alignment horizontal="center"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/>
    <xf numFmtId="38" fontId="31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5" xfId="0" applyFont="1" applyFill="1" applyBorder="1">
      <alignment vertical="center"/>
    </xf>
    <xf numFmtId="38" fontId="0" fillId="2" borderId="0" xfId="0" applyNumberFormat="1" applyFill="1">
      <alignment vertical="center"/>
    </xf>
    <xf numFmtId="0" fontId="0" fillId="2" borderId="15" xfId="0" applyFill="1" applyBorder="1">
      <alignment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19" fillId="3" borderId="15" xfId="0" applyFont="1" applyFill="1" applyBorder="1" applyAlignment="1">
      <alignment horizontal="center" vertical="center" wrapText="1"/>
    </xf>
    <xf numFmtId="38" fontId="18" fillId="0" borderId="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38" fontId="0" fillId="0" borderId="0" xfId="1" applyFont="1" applyBorder="1">
      <alignment vertical="center"/>
    </xf>
    <xf numFmtId="38" fontId="19" fillId="0" borderId="0" xfId="1" applyFont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77" fontId="16" fillId="2" borderId="0" xfId="1" applyNumberFormat="1" applyFont="1" applyFill="1" applyBorder="1">
      <alignment vertical="center"/>
    </xf>
    <xf numFmtId="177" fontId="16" fillId="2" borderId="0" xfId="1" applyNumberFormat="1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center" vertical="center" wrapText="1"/>
    </xf>
    <xf numFmtId="41" fontId="0" fillId="0" borderId="0" xfId="0" applyNumberFormat="1">
      <alignment vertical="center"/>
    </xf>
    <xf numFmtId="41" fontId="0" fillId="0" borderId="0" xfId="0" applyNumberFormat="1" applyFont="1">
      <alignment vertical="center"/>
    </xf>
    <xf numFmtId="41" fontId="16" fillId="0" borderId="0" xfId="0" applyNumberFormat="1" applyFont="1" applyBorder="1" applyAlignment="1">
      <alignment horizontal="left" vertical="center"/>
    </xf>
    <xf numFmtId="41" fontId="16" fillId="0" borderId="0" xfId="0" applyNumberFormat="1" applyFont="1" applyBorder="1" applyAlignment="1">
      <alignment horizontal="right" vertical="center"/>
    </xf>
    <xf numFmtId="41" fontId="0" fillId="0" borderId="0" xfId="0" applyNumberFormat="1" applyBorder="1">
      <alignment vertical="center"/>
    </xf>
    <xf numFmtId="41" fontId="0" fillId="3" borderId="15" xfId="2" applyNumberFormat="1" applyFont="1" applyFill="1" applyBorder="1" applyAlignment="1">
      <alignment horizontal="center" vertical="center" wrapText="1"/>
    </xf>
    <xf numFmtId="41" fontId="0" fillId="0" borderId="15" xfId="2" applyNumberFormat="1" applyFont="1" applyBorder="1">
      <alignment vertical="center"/>
    </xf>
    <xf numFmtId="41" fontId="0" fillId="0" borderId="15" xfId="2" applyNumberFormat="1" applyFont="1" applyFill="1" applyBorder="1">
      <alignment vertical="center"/>
    </xf>
    <xf numFmtId="41" fontId="0" fillId="0" borderId="15" xfId="2" applyNumberFormat="1" applyFont="1" applyBorder="1" applyAlignment="1">
      <alignment horizontal="center" vertical="center"/>
    </xf>
    <xf numFmtId="41" fontId="25" fillId="0" borderId="0" xfId="0" applyNumberFormat="1" applyFont="1" applyAlignment="1">
      <alignment horizontal="left"/>
    </xf>
    <xf numFmtId="41" fontId="25" fillId="0" borderId="0" xfId="0" applyNumberFormat="1" applyFont="1" applyAlignment="1">
      <alignment horizontal="right"/>
    </xf>
    <xf numFmtId="41" fontId="8" fillId="3" borderId="15" xfId="3" applyNumberFormat="1" applyFont="1" applyFill="1" applyBorder="1" applyAlignment="1">
      <alignment horizontal="center" vertical="center"/>
    </xf>
    <xf numFmtId="41" fontId="8" fillId="3" borderId="15" xfId="3" applyNumberFormat="1" applyFont="1" applyFill="1" applyBorder="1" applyAlignment="1">
      <alignment horizontal="centerContinuous" vertical="center" wrapText="1"/>
    </xf>
    <xf numFmtId="41" fontId="8" fillId="3" borderId="15" xfId="3" applyNumberFormat="1" applyFont="1" applyFill="1" applyBorder="1" applyAlignment="1">
      <alignment horizontal="center" vertical="center" wrapText="1"/>
    </xf>
    <xf numFmtId="41" fontId="8" fillId="0" borderId="3" xfId="3" applyNumberFormat="1" applyFont="1" applyBorder="1" applyAlignment="1">
      <alignment vertical="center"/>
    </xf>
    <xf numFmtId="41" fontId="8" fillId="0" borderId="13" xfId="3" applyNumberFormat="1" applyFont="1" applyBorder="1" applyAlignment="1">
      <alignment vertical="center"/>
    </xf>
    <xf numFmtId="41" fontId="8" fillId="0" borderId="15" xfId="1" applyNumberFormat="1" applyFont="1" applyBorder="1" applyAlignment="1">
      <alignment vertical="center"/>
    </xf>
    <xf numFmtId="41" fontId="29" fillId="0" borderId="3" xfId="1" applyNumberFormat="1" applyFont="1" applyBorder="1">
      <alignment vertical="center"/>
    </xf>
    <xf numFmtId="41" fontId="29" fillId="0" borderId="7" xfId="1" applyNumberFormat="1" applyFont="1" applyBorder="1">
      <alignment vertical="center"/>
    </xf>
    <xf numFmtId="41" fontId="20" fillId="0" borderId="0" xfId="0" applyNumberFormat="1" applyFont="1" applyAlignment="1">
      <alignment vertical="center"/>
    </xf>
    <xf numFmtId="41" fontId="20" fillId="0" borderId="0" xfId="0" applyNumberFormat="1" applyFont="1" applyAlignment="1">
      <alignment horizontal="right" vertical="center"/>
    </xf>
    <xf numFmtId="41" fontId="6" fillId="0" borderId="0" xfId="0" applyNumberFormat="1" applyFont="1" applyBorder="1">
      <alignment vertical="center"/>
    </xf>
    <xf numFmtId="41" fontId="6" fillId="0" borderId="0" xfId="0" applyNumberFormat="1" applyFont="1">
      <alignment vertical="center"/>
    </xf>
    <xf numFmtId="41" fontId="9" fillId="3" borderId="15" xfId="0" applyNumberFormat="1" applyFont="1" applyFill="1" applyBorder="1" applyAlignment="1">
      <alignment horizontal="center" vertical="center" wrapText="1"/>
    </xf>
    <xf numFmtId="41" fontId="9" fillId="0" borderId="15" xfId="0" applyNumberFormat="1" applyFont="1" applyBorder="1" applyAlignment="1">
      <alignment horizontal="center" vertical="center"/>
    </xf>
    <xf numFmtId="41" fontId="9" fillId="0" borderId="15" xfId="1" applyNumberFormat="1" applyFont="1" applyBorder="1">
      <alignment vertical="center"/>
    </xf>
    <xf numFmtId="41" fontId="9" fillId="0" borderId="15" xfId="1" applyNumberFormat="1" applyFont="1" applyBorder="1" applyAlignment="1">
      <alignment horizontal="center" vertical="center"/>
    </xf>
    <xf numFmtId="41" fontId="28" fillId="0" borderId="22" xfId="1" applyNumberFormat="1" applyFont="1" applyBorder="1" applyAlignment="1">
      <alignment horizontal="center" vertical="center" wrapText="1"/>
    </xf>
    <xf numFmtId="41" fontId="0" fillId="0" borderId="0" xfId="0" applyNumberFormat="1" applyAlignment="1">
      <alignment vertical="center"/>
    </xf>
    <xf numFmtId="41" fontId="15" fillId="0" borderId="0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right" vertical="center"/>
    </xf>
    <xf numFmtId="41" fontId="9" fillId="0" borderId="0" xfId="0" applyNumberFormat="1" applyFont="1">
      <alignment vertical="center"/>
    </xf>
    <xf numFmtId="41" fontId="9" fillId="0" borderId="17" xfId="0" applyNumberFormat="1" applyFont="1" applyBorder="1">
      <alignment vertical="center"/>
    </xf>
    <xf numFmtId="41" fontId="9" fillId="0" borderId="17" xfId="1" applyNumberFormat="1" applyFont="1" applyBorder="1">
      <alignment vertical="center"/>
    </xf>
    <xf numFmtId="41" fontId="9" fillId="0" borderId="0" xfId="1" applyNumberFormat="1" applyFont="1">
      <alignment vertical="center"/>
    </xf>
    <xf numFmtId="41" fontId="9" fillId="0" borderId="10" xfId="0" applyNumberFormat="1" applyFont="1" applyBorder="1">
      <alignment vertical="center"/>
    </xf>
    <xf numFmtId="41" fontId="9" fillId="0" borderId="10" xfId="1" applyNumberFormat="1" applyFont="1" applyBorder="1">
      <alignment vertical="center"/>
    </xf>
    <xf numFmtId="41" fontId="9" fillId="0" borderId="15" xfId="0" applyNumberFormat="1" applyFont="1" applyBorder="1">
      <alignment vertical="center"/>
    </xf>
    <xf numFmtId="41" fontId="9" fillId="0" borderId="15" xfId="0" applyNumberFormat="1" applyFont="1" applyBorder="1" applyAlignment="1">
      <alignment horizontal="left" vertical="center"/>
    </xf>
    <xf numFmtId="41" fontId="9" fillId="0" borderId="19" xfId="0" applyNumberFormat="1" applyFont="1" applyBorder="1" applyAlignment="1">
      <alignment horizontal="center" vertical="center"/>
    </xf>
    <xf numFmtId="41" fontId="9" fillId="0" borderId="19" xfId="1" applyNumberFormat="1" applyFont="1" applyBorder="1">
      <alignment vertical="center"/>
    </xf>
    <xf numFmtId="41" fontId="9" fillId="0" borderId="19" xfId="1" applyNumberFormat="1" applyFont="1" applyBorder="1" applyAlignment="1">
      <alignment horizontal="center" vertical="center"/>
    </xf>
    <xf numFmtId="41" fontId="9" fillId="0" borderId="9" xfId="0" applyNumberFormat="1" applyFont="1" applyBorder="1">
      <alignment vertical="center"/>
    </xf>
    <xf numFmtId="41" fontId="9" fillId="0" borderId="9" xfId="1" applyNumberFormat="1" applyFont="1" applyBorder="1">
      <alignment vertical="center"/>
    </xf>
    <xf numFmtId="41" fontId="9" fillId="0" borderId="10" xfId="0" applyNumberFormat="1" applyFont="1" applyBorder="1" applyAlignment="1">
      <alignment horizontal="center" vertical="center"/>
    </xf>
    <xf numFmtId="41" fontId="9" fillId="0" borderId="10" xfId="1" applyNumberFormat="1" applyFont="1" applyBorder="1" applyAlignment="1">
      <alignment horizontal="center" vertical="center"/>
    </xf>
    <xf numFmtId="41" fontId="9" fillId="0" borderId="0" xfId="0" applyNumberFormat="1" applyFont="1" applyBorder="1" applyAlignment="1">
      <alignment horizontal="center" vertical="center"/>
    </xf>
    <xf numFmtId="41" fontId="9" fillId="0" borderId="0" xfId="1" applyNumberFormat="1" applyFont="1" applyBorder="1">
      <alignment vertical="center"/>
    </xf>
    <xf numFmtId="41" fontId="9" fillId="0" borderId="0" xfId="1" applyNumberFormat="1" applyFont="1" applyBorder="1" applyAlignment="1">
      <alignment horizontal="center" vertical="center"/>
    </xf>
    <xf numFmtId="41" fontId="20" fillId="0" borderId="11" xfId="0" applyNumberFormat="1" applyFont="1" applyBorder="1">
      <alignment vertical="center"/>
    </xf>
    <xf numFmtId="41" fontId="16" fillId="0" borderId="11" xfId="0" applyNumberFormat="1" applyFont="1" applyBorder="1" applyAlignment="1">
      <alignment horizontal="left" vertical="center"/>
    </xf>
    <xf numFmtId="41" fontId="17" fillId="0" borderId="0" xfId="0" applyNumberFormat="1" applyFont="1" applyBorder="1" applyAlignment="1">
      <alignment horizontal="center" vertical="center"/>
    </xf>
    <xf numFmtId="41" fontId="6" fillId="0" borderId="0" xfId="2" applyNumberFormat="1" applyFont="1" applyBorder="1">
      <alignment vertical="center"/>
    </xf>
    <xf numFmtId="41" fontId="9" fillId="0" borderId="19" xfId="1" applyNumberFormat="1" applyFont="1" applyBorder="1" applyAlignment="1">
      <alignment horizontal="right" vertical="center"/>
    </xf>
    <xf numFmtId="41" fontId="19" fillId="0" borderId="5" xfId="0" applyNumberFormat="1" applyFont="1" applyBorder="1" applyAlignment="1">
      <alignment horizontal="left" vertical="center"/>
    </xf>
    <xf numFmtId="41" fontId="19" fillId="0" borderId="5" xfId="0" applyNumberFormat="1" applyFont="1" applyBorder="1" applyAlignment="1">
      <alignment horizontal="right" vertical="center"/>
    </xf>
    <xf numFmtId="41" fontId="8" fillId="3" borderId="15" xfId="0" applyNumberFormat="1" applyFont="1" applyFill="1" applyBorder="1" applyAlignment="1">
      <alignment horizontal="center" vertical="center" wrapText="1"/>
    </xf>
    <xf numFmtId="41" fontId="20" fillId="0" borderId="11" xfId="0" applyNumberFormat="1" applyFont="1" applyBorder="1" applyAlignment="1">
      <alignment vertical="center"/>
    </xf>
    <xf numFmtId="41" fontId="20" fillId="0" borderId="0" xfId="0" applyNumberFormat="1" applyFont="1" applyFill="1" applyBorder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41" fontId="29" fillId="0" borderId="0" xfId="0" applyNumberFormat="1" applyFont="1" applyFill="1" applyBorder="1" applyAlignment="1">
      <alignment horizontal="right" vertical="center"/>
    </xf>
    <xf numFmtId="41" fontId="6" fillId="0" borderId="17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center" vertical="center"/>
    </xf>
    <xf numFmtId="41" fontId="9" fillId="0" borderId="18" xfId="1" applyNumberFormat="1" applyFont="1" applyBorder="1">
      <alignment vertical="center"/>
    </xf>
    <xf numFmtId="41" fontId="9" fillId="0" borderId="18" xfId="1" applyNumberFormat="1" applyFont="1" applyBorder="1" applyAlignment="1">
      <alignment horizontal="center" vertical="center"/>
    </xf>
    <xf numFmtId="41" fontId="6" fillId="0" borderId="18" xfId="0" applyNumberFormat="1" applyFont="1" applyBorder="1">
      <alignment vertical="center"/>
    </xf>
    <xf numFmtId="41" fontId="9" fillId="0" borderId="17" xfId="0" applyNumberFormat="1" applyFont="1" applyBorder="1" applyAlignment="1">
      <alignment horizontal="center" vertical="center"/>
    </xf>
    <xf numFmtId="41" fontId="9" fillId="0" borderId="11" xfId="0" applyNumberFormat="1" applyFont="1" applyBorder="1" applyAlignment="1">
      <alignment horizontal="left" vertical="center"/>
    </xf>
    <xf numFmtId="41" fontId="6" fillId="0" borderId="11" xfId="1" applyNumberFormat="1" applyFont="1" applyBorder="1">
      <alignment vertical="center"/>
    </xf>
    <xf numFmtId="41" fontId="9" fillId="0" borderId="11" xfId="1" applyNumberFormat="1" applyFont="1" applyBorder="1">
      <alignment vertical="center"/>
    </xf>
    <xf numFmtId="41" fontId="6" fillId="0" borderId="11" xfId="0" applyNumberFormat="1" applyFont="1" applyBorder="1">
      <alignment vertical="center"/>
    </xf>
    <xf numFmtId="41" fontId="6" fillId="0" borderId="15" xfId="1" applyNumberFormat="1" applyFont="1" applyBorder="1">
      <alignment vertical="center"/>
    </xf>
    <xf numFmtId="41" fontId="34" fillId="0" borderId="0" xfId="0" applyNumberFormat="1" applyFont="1" applyBorder="1" applyAlignment="1">
      <alignment vertical="center"/>
    </xf>
    <xf numFmtId="41" fontId="35" fillId="0" borderId="0" xfId="0" applyNumberFormat="1" applyFont="1" applyBorder="1" applyAlignment="1">
      <alignment vertical="center"/>
    </xf>
    <xf numFmtId="41" fontId="33" fillId="0" borderId="0" xfId="0" applyNumberFormat="1" applyFont="1">
      <alignment vertical="center"/>
    </xf>
    <xf numFmtId="41" fontId="6" fillId="0" borderId="15" xfId="1" applyNumberFormat="1" applyFont="1" applyBorder="1" applyAlignment="1">
      <alignment horizontal="center" vertical="center"/>
    </xf>
    <xf numFmtId="41" fontId="33" fillId="0" borderId="0" xfId="0" applyNumberFormat="1" applyFont="1" applyBorder="1">
      <alignment vertical="center"/>
    </xf>
    <xf numFmtId="41" fontId="36" fillId="0" borderId="0" xfId="1" applyNumberFormat="1" applyFont="1" applyFill="1" applyBorder="1" applyAlignment="1">
      <alignment vertical="center"/>
    </xf>
    <xf numFmtId="41" fontId="33" fillId="0" borderId="0" xfId="1" applyNumberFormat="1" applyFont="1" applyBorder="1">
      <alignment vertical="center"/>
    </xf>
    <xf numFmtId="41" fontId="19" fillId="0" borderId="0" xfId="1" applyNumberFormat="1" applyFont="1" applyBorder="1" applyAlignment="1">
      <alignment horizontal="right" vertical="center"/>
    </xf>
    <xf numFmtId="41" fontId="38" fillId="0" borderId="0" xfId="0" applyNumberFormat="1" applyFont="1" applyBorder="1">
      <alignment vertical="center"/>
    </xf>
    <xf numFmtId="41" fontId="38" fillId="3" borderId="15" xfId="1" applyNumberFormat="1" applyFont="1" applyFill="1" applyBorder="1" applyAlignment="1">
      <alignment horizontal="center" vertical="center"/>
    </xf>
    <xf numFmtId="41" fontId="38" fillId="3" borderId="15" xfId="1" applyNumberFormat="1" applyFont="1" applyFill="1" applyBorder="1" applyAlignment="1">
      <alignment horizontal="center" vertical="center" wrapText="1"/>
    </xf>
    <xf numFmtId="41" fontId="38" fillId="0" borderId="0" xfId="1" applyNumberFormat="1" applyFont="1" applyBorder="1">
      <alignment vertical="center"/>
    </xf>
    <xf numFmtId="41" fontId="38" fillId="0" borderId="15" xfId="1" applyNumberFormat="1" applyFont="1" applyBorder="1">
      <alignment vertical="center"/>
    </xf>
    <xf numFmtId="41" fontId="38" fillId="0" borderId="15" xfId="1" applyNumberFormat="1" applyFont="1" applyFill="1" applyBorder="1">
      <alignment vertical="center"/>
    </xf>
    <xf numFmtId="41" fontId="38" fillId="0" borderId="15" xfId="1" applyNumberFormat="1" applyFont="1" applyBorder="1" applyAlignment="1">
      <alignment horizontal="center" vertical="center"/>
    </xf>
    <xf numFmtId="41" fontId="38" fillId="0" borderId="0" xfId="1" applyNumberFormat="1" applyFont="1" applyBorder="1" applyAlignment="1">
      <alignment horizontal="center" vertical="center"/>
    </xf>
    <xf numFmtId="41" fontId="37" fillId="0" borderId="0" xfId="1" applyNumberFormat="1" applyFont="1" applyBorder="1" applyAlignment="1">
      <alignment horizontal="right" vertical="center"/>
    </xf>
    <xf numFmtId="41" fontId="0" fillId="2" borderId="15" xfId="1" applyNumberFormat="1" applyFont="1" applyFill="1" applyBorder="1" applyAlignment="1">
      <alignment horizontal="right" vertical="center"/>
    </xf>
    <xf numFmtId="41" fontId="16" fillId="2" borderId="15" xfId="1" applyNumberFormat="1" applyFont="1" applyFill="1" applyBorder="1" applyAlignment="1">
      <alignment horizontal="right" vertical="center"/>
    </xf>
    <xf numFmtId="41" fontId="16" fillId="2" borderId="10" xfId="1" applyNumberFormat="1" applyFont="1" applyFill="1" applyBorder="1" applyAlignment="1">
      <alignment horizontal="right" vertical="center"/>
    </xf>
    <xf numFmtId="41" fontId="8" fillId="0" borderId="13" xfId="3" applyNumberFormat="1" applyFont="1" applyBorder="1" applyAlignment="1">
      <alignment horizontal="center" vertical="center"/>
    </xf>
    <xf numFmtId="41" fontId="8" fillId="0" borderId="13" xfId="3" applyNumberFormat="1" applyFont="1" applyBorder="1" applyAlignment="1">
      <alignment horizontal="center" vertical="center"/>
    </xf>
    <xf numFmtId="41" fontId="0" fillId="0" borderId="15" xfId="1" applyNumberFormat="1" applyFont="1" applyFill="1" applyBorder="1">
      <alignment vertical="center"/>
    </xf>
    <xf numFmtId="41" fontId="0" fillId="0" borderId="13" xfId="1" applyNumberFormat="1" applyFont="1" applyFill="1" applyBorder="1" applyAlignment="1">
      <alignment horizontal="right" vertical="center"/>
    </xf>
    <xf numFmtId="41" fontId="0" fillId="0" borderId="15" xfId="1" applyNumberFormat="1" applyFont="1" applyFill="1" applyBorder="1" applyAlignment="1">
      <alignment horizontal="right" vertical="center"/>
    </xf>
    <xf numFmtId="41" fontId="16" fillId="0" borderId="15" xfId="1" applyNumberFormat="1" applyFont="1" applyFill="1" applyBorder="1">
      <alignment vertical="center"/>
    </xf>
    <xf numFmtId="41" fontId="16" fillId="0" borderId="13" xfId="1" applyNumberFormat="1" applyFont="1" applyFill="1" applyBorder="1" applyAlignment="1">
      <alignment horizontal="right" vertical="center"/>
    </xf>
    <xf numFmtId="41" fontId="16" fillId="0" borderId="15" xfId="1" applyNumberFormat="1" applyFont="1" applyFill="1" applyBorder="1" applyAlignment="1">
      <alignment horizontal="right" vertical="center"/>
    </xf>
    <xf numFmtId="41" fontId="16" fillId="0" borderId="10" xfId="1" applyNumberFormat="1" applyFont="1" applyFill="1" applyBorder="1">
      <alignment vertical="center"/>
    </xf>
    <xf numFmtId="41" fontId="16" fillId="0" borderId="6" xfId="1" applyNumberFormat="1" applyFont="1" applyFill="1" applyBorder="1" applyAlignment="1">
      <alignment horizontal="right" vertical="center"/>
    </xf>
    <xf numFmtId="41" fontId="16" fillId="0" borderId="10" xfId="1" applyNumberFormat="1" applyFont="1" applyFill="1" applyBorder="1" applyAlignment="1">
      <alignment horizontal="right" vertical="center"/>
    </xf>
    <xf numFmtId="41" fontId="17" fillId="0" borderId="0" xfId="0" applyNumberFormat="1" applyFont="1" applyBorder="1" applyAlignment="1">
      <alignment vertical="center"/>
    </xf>
    <xf numFmtId="41" fontId="6" fillId="0" borderId="3" xfId="1" applyNumberFormat="1" applyFont="1" applyBorder="1" applyAlignment="1">
      <alignment vertical="center"/>
    </xf>
    <xf numFmtId="41" fontId="6" fillId="0" borderId="13" xfId="1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38" fontId="6" fillId="3" borderId="17" xfId="1" applyFont="1" applyFill="1" applyBorder="1" applyAlignment="1">
      <alignment horizontal="center" vertical="center" wrapText="1"/>
    </xf>
    <xf numFmtId="38" fontId="6" fillId="3" borderId="14" xfId="1" applyFont="1" applyFill="1" applyBorder="1" applyAlignment="1">
      <alignment horizontal="center" vertical="center" wrapText="1"/>
    </xf>
    <xf numFmtId="41" fontId="6" fillId="0" borderId="15" xfId="1" applyNumberFormat="1" applyFont="1" applyBorder="1" applyAlignment="1">
      <alignment vertical="center"/>
    </xf>
    <xf numFmtId="41" fontId="18" fillId="0" borderId="3" xfId="1" applyNumberFormat="1" applyFont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10" fontId="38" fillId="0" borderId="15" xfId="17" applyNumberFormat="1" applyFont="1" applyBorder="1">
      <alignment vertical="center"/>
    </xf>
    <xf numFmtId="0" fontId="26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1" fillId="0" borderId="15" xfId="0" applyFont="1" applyBorder="1">
      <alignment vertical="center"/>
    </xf>
    <xf numFmtId="41" fontId="21" fillId="0" borderId="15" xfId="1" applyNumberFormat="1" applyFont="1" applyBorder="1">
      <alignment vertical="center"/>
    </xf>
    <xf numFmtId="41" fontId="21" fillId="0" borderId="22" xfId="1" applyNumberFormat="1" applyFont="1" applyBorder="1">
      <alignment vertical="center"/>
    </xf>
    <xf numFmtId="41" fontId="21" fillId="0" borderId="13" xfId="1" applyNumberFormat="1" applyFont="1" applyBorder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41" fontId="28" fillId="0" borderId="16" xfId="1" applyNumberFormat="1" applyFont="1" applyBorder="1" applyAlignment="1">
      <alignment vertical="center" shrinkToFit="1"/>
    </xf>
    <xf numFmtId="41" fontId="28" fillId="0" borderId="15" xfId="1" applyNumberFormat="1" applyFont="1" applyBorder="1" applyAlignment="1">
      <alignment vertical="center" shrinkToFit="1"/>
    </xf>
    <xf numFmtId="10" fontId="28" fillId="0" borderId="15" xfId="17" applyNumberFormat="1" applyFont="1" applyBorder="1" applyAlignment="1">
      <alignment vertical="center" shrinkToFit="1"/>
    </xf>
    <xf numFmtId="176" fontId="26" fillId="0" borderId="1" xfId="1" applyNumberFormat="1" applyFont="1" applyBorder="1">
      <alignment vertical="center"/>
    </xf>
    <xf numFmtId="41" fontId="26" fillId="0" borderId="3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0" fillId="0" borderId="5" xfId="0" applyFont="1" applyBorder="1" applyAlignment="1">
      <alignment horizontal="right" vertical="center"/>
    </xf>
    <xf numFmtId="0" fontId="29" fillId="3" borderId="15" xfId="0" applyFont="1" applyFill="1" applyBorder="1" applyAlignment="1">
      <alignment horizontal="center" vertical="center"/>
    </xf>
    <xf numFmtId="38" fontId="29" fillId="3" borderId="15" xfId="1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 shrinkToFit="1"/>
    </xf>
    <xf numFmtId="41" fontId="9" fillId="0" borderId="15" xfId="0" applyNumberFormat="1" applyFont="1" applyBorder="1" applyAlignment="1">
      <alignment vertical="center"/>
    </xf>
    <xf numFmtId="41" fontId="9" fillId="0" borderId="15" xfId="1" applyNumberFormat="1" applyFont="1" applyBorder="1" applyAlignment="1">
      <alignment vertical="center" shrinkToFit="1"/>
    </xf>
    <xf numFmtId="41" fontId="9" fillId="0" borderId="10" xfId="0" applyNumberFormat="1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2" borderId="15" xfId="2" applyFont="1" applyFill="1" applyBorder="1" applyAlignment="1">
      <alignment horizontal="left" vertical="center"/>
    </xf>
    <xf numFmtId="0" fontId="6" fillId="2" borderId="15" xfId="2" applyFont="1" applyFill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5" xfId="2" applyFont="1" applyFill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1" fontId="9" fillId="3" borderId="17" xfId="0" applyNumberFormat="1" applyFont="1" applyFill="1" applyBorder="1" applyAlignment="1">
      <alignment horizontal="center" vertical="center" wrapText="1"/>
    </xf>
    <xf numFmtId="41" fontId="9" fillId="3" borderId="10" xfId="0" applyNumberFormat="1" applyFont="1" applyFill="1" applyBorder="1" applyAlignment="1">
      <alignment horizontal="center" vertical="center"/>
    </xf>
    <xf numFmtId="41" fontId="9" fillId="3" borderId="15" xfId="0" applyNumberFormat="1" applyFont="1" applyFill="1" applyBorder="1" applyAlignment="1">
      <alignment horizontal="center" vertical="center"/>
    </xf>
    <xf numFmtId="41" fontId="9" fillId="3" borderId="17" xfId="0" applyNumberFormat="1" applyFont="1" applyFill="1" applyBorder="1" applyAlignment="1">
      <alignment horizontal="center" vertical="center"/>
    </xf>
    <xf numFmtId="41" fontId="9" fillId="3" borderId="10" xfId="0" applyNumberFormat="1" applyFont="1" applyFill="1" applyBorder="1" applyAlignment="1">
      <alignment horizontal="center" vertical="center" wrapText="1"/>
    </xf>
    <xf numFmtId="41" fontId="9" fillId="3" borderId="3" xfId="0" applyNumberFormat="1" applyFont="1" applyFill="1" applyBorder="1" applyAlignment="1">
      <alignment horizontal="center" vertical="center" wrapText="1"/>
    </xf>
    <xf numFmtId="41" fontId="9" fillId="3" borderId="13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vertical="center"/>
    </xf>
    <xf numFmtId="0" fontId="29" fillId="2" borderId="14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29" fillId="2" borderId="4" xfId="0" applyFont="1" applyFill="1" applyBorder="1" applyAlignment="1">
      <alignment vertical="center"/>
    </xf>
    <xf numFmtId="0" fontId="29" fillId="2" borderId="7" xfId="0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0" fontId="29" fillId="0" borderId="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2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29" fillId="0" borderId="6" xfId="0" applyFont="1" applyFill="1" applyBorder="1" applyAlignment="1">
      <alignment vertical="center"/>
    </xf>
    <xf numFmtId="41" fontId="8" fillId="0" borderId="3" xfId="3" applyNumberFormat="1" applyFont="1" applyFill="1" applyBorder="1" applyAlignment="1">
      <alignment horizontal="center" vertical="center"/>
    </xf>
    <xf numFmtId="41" fontId="8" fillId="0" borderId="2" xfId="3" applyNumberFormat="1" applyFont="1" applyFill="1" applyBorder="1" applyAlignment="1">
      <alignment horizontal="center" vertical="center"/>
    </xf>
    <xf numFmtId="41" fontId="8" fillId="0" borderId="13" xfId="3" applyNumberFormat="1" applyFont="1" applyFill="1" applyBorder="1" applyAlignment="1">
      <alignment horizontal="center" vertical="center"/>
    </xf>
    <xf numFmtId="41" fontId="8" fillId="0" borderId="15" xfId="3" applyNumberFormat="1" applyFont="1" applyBorder="1" applyAlignment="1">
      <alignment horizontal="center" vertical="center"/>
    </xf>
    <xf numFmtId="41" fontId="25" fillId="0" borderId="0" xfId="0" applyNumberFormat="1" applyFont="1" applyAlignment="1">
      <alignment horizontal="left" vertical="center"/>
    </xf>
    <xf numFmtId="41" fontId="30" fillId="0" borderId="0" xfId="0" applyNumberFormat="1" applyFont="1" applyAlignment="1">
      <alignment horizontal="left" vertical="center"/>
    </xf>
    <xf numFmtId="41" fontId="8" fillId="0" borderId="17" xfId="3" applyNumberFormat="1" applyFont="1" applyBorder="1" applyAlignment="1">
      <alignment horizontal="center" vertical="center"/>
    </xf>
    <xf numFmtId="41" fontId="8" fillId="0" borderId="9" xfId="3" applyNumberFormat="1" applyFont="1" applyBorder="1" applyAlignment="1">
      <alignment horizontal="center" vertical="center"/>
    </xf>
    <xf numFmtId="41" fontId="8" fillId="0" borderId="10" xfId="3" applyNumberFormat="1" applyFont="1" applyBorder="1" applyAlignment="1">
      <alignment horizontal="center" vertical="center"/>
    </xf>
    <xf numFmtId="41" fontId="8" fillId="0" borderId="17" xfId="3" applyNumberFormat="1" applyFont="1" applyFill="1" applyBorder="1" applyAlignment="1">
      <alignment horizontal="center" vertical="center"/>
    </xf>
    <xf numFmtId="41" fontId="8" fillId="0" borderId="9" xfId="3" applyNumberFormat="1" applyFont="1" applyFill="1" applyBorder="1" applyAlignment="1">
      <alignment horizontal="center" vertical="center"/>
    </xf>
    <xf numFmtId="41" fontId="8" fillId="0" borderId="10" xfId="3" applyNumberFormat="1" applyFont="1" applyFill="1" applyBorder="1" applyAlignment="1">
      <alignment horizontal="center" vertical="center"/>
    </xf>
    <xf numFmtId="41" fontId="8" fillId="0" borderId="3" xfId="3" applyNumberFormat="1" applyFont="1" applyBorder="1" applyAlignment="1">
      <alignment horizontal="center" vertical="center"/>
    </xf>
    <xf numFmtId="41" fontId="8" fillId="0" borderId="13" xfId="3" applyNumberFormat="1" applyFont="1" applyBorder="1" applyAlignment="1">
      <alignment horizontal="center" vertical="center"/>
    </xf>
    <xf numFmtId="41" fontId="8" fillId="0" borderId="17" xfId="3" applyNumberFormat="1" applyFont="1" applyFill="1" applyBorder="1" applyAlignment="1">
      <alignment horizontal="center" vertical="center" wrapText="1"/>
    </xf>
    <xf numFmtId="41" fontId="8" fillId="0" borderId="9" xfId="3" applyNumberFormat="1" applyFont="1" applyFill="1" applyBorder="1" applyAlignment="1">
      <alignment horizontal="center" vertical="center" wrapText="1"/>
    </xf>
    <xf numFmtId="41" fontId="8" fillId="2" borderId="17" xfId="3" applyNumberFormat="1" applyFont="1" applyFill="1" applyBorder="1" applyAlignment="1">
      <alignment horizontal="center" vertical="center" wrapText="1"/>
    </xf>
    <xf numFmtId="41" fontId="8" fillId="2" borderId="9" xfId="3" applyNumberFormat="1" applyFont="1" applyFill="1" applyBorder="1" applyAlignment="1">
      <alignment horizontal="center" vertical="center" wrapText="1"/>
    </xf>
    <xf numFmtId="41" fontId="8" fillId="2" borderId="10" xfId="3" applyNumberFormat="1" applyFont="1" applyFill="1" applyBorder="1" applyAlignment="1">
      <alignment horizontal="center" vertical="center" wrapText="1"/>
    </xf>
    <xf numFmtId="41" fontId="8" fillId="2" borderId="9" xfId="3" applyNumberFormat="1" applyFont="1" applyFill="1" applyBorder="1" applyAlignment="1">
      <alignment horizontal="center" vertical="center"/>
    </xf>
    <xf numFmtId="41" fontId="8" fillId="2" borderId="10" xfId="3" applyNumberFormat="1" applyFont="1" applyFill="1" applyBorder="1" applyAlignment="1">
      <alignment horizontal="center" vertical="center"/>
    </xf>
    <xf numFmtId="38" fontId="20" fillId="2" borderId="0" xfId="1" applyFont="1" applyFill="1" applyAlignment="1">
      <alignment horizontal="left" vertical="center" wrapText="1"/>
    </xf>
    <xf numFmtId="38" fontId="29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center" vertical="center"/>
    </xf>
    <xf numFmtId="41" fontId="16" fillId="0" borderId="0" xfId="0" applyNumberFormat="1" applyFont="1" applyAlignment="1">
      <alignment horizontal="left" vertical="center"/>
    </xf>
  </cellXfs>
  <cellStyles count="26">
    <cellStyle name="パーセント" xfId="17" builtinId="5"/>
    <cellStyle name="パーセント 2" xfId="25"/>
    <cellStyle name="パーセント 3" xfId="18"/>
    <cellStyle name="パーセント 4" xfId="22"/>
    <cellStyle name="桁区切り" xfId="1" builtinId="6"/>
    <cellStyle name="桁区切り 2" xfId="5"/>
    <cellStyle name="桁区切り 2 2" xfId="16"/>
    <cellStyle name="桁区切り 2 3" xfId="8"/>
    <cellStyle name="桁区切り 3" xfId="14"/>
    <cellStyle name="桁区切り 4" xfId="24"/>
    <cellStyle name="桁区切り 5" xfId="20"/>
    <cellStyle name="通貨 2" xfId="21"/>
    <cellStyle name="標準" xfId="0" builtinId="0"/>
    <cellStyle name="標準 2" xfId="2"/>
    <cellStyle name="標準 2 2" xfId="9"/>
    <cellStyle name="標準 2 3" xfId="10"/>
    <cellStyle name="標準 2 4" xfId="15"/>
    <cellStyle name="標準 2 5" xfId="7"/>
    <cellStyle name="標準 3" xfId="12"/>
    <cellStyle name="標準 3 2" xfId="23"/>
    <cellStyle name="標準 4" xfId="11"/>
    <cellStyle name="標準 5" xfId="13"/>
    <cellStyle name="標準 6" xfId="6"/>
    <cellStyle name="標準 7" xfId="19"/>
    <cellStyle name="標準_附属明細表PL・NW・WS　20060423修正版" xfId="3"/>
    <cellStyle name="標準１" xfId="4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48"/>
  <sheetViews>
    <sheetView tabSelected="1" view="pageBreakPreview" zoomScaleNormal="100" zoomScaleSheetLayoutView="100" workbookViewId="0">
      <selection activeCell="E18" sqref="D18:E18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1" width="16.25" customWidth="1"/>
    <col min="12" max="12" width="0.625" customWidth="1"/>
    <col min="13" max="13" width="0.375" customWidth="1"/>
  </cols>
  <sheetData>
    <row r="1" spans="1:12" ht="18.75" customHeight="1">
      <c r="A1" s="209" t="s">
        <v>10</v>
      </c>
      <c r="B1" s="210"/>
      <c r="C1" s="210"/>
      <c r="D1" s="210"/>
    </row>
    <row r="2" spans="1:12" ht="24.75" customHeight="1">
      <c r="A2" s="211" t="s">
        <v>11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9.5" customHeight="1">
      <c r="A3" s="209" t="s">
        <v>12</v>
      </c>
      <c r="B3" s="210"/>
      <c r="C3" s="210"/>
      <c r="D3" s="210"/>
      <c r="E3" s="210"/>
      <c r="F3" s="1"/>
      <c r="G3" s="1"/>
      <c r="H3" s="1"/>
      <c r="I3" s="1"/>
      <c r="J3" s="1"/>
      <c r="K3" s="1"/>
    </row>
    <row r="4" spans="1:12" ht="17.25" customHeight="1">
      <c r="A4" s="212" t="s">
        <v>160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2" ht="16.5" customHeight="1">
      <c r="A5" s="209" t="s">
        <v>13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2" ht="1.5" customHeight="1">
      <c r="B6" s="213"/>
      <c r="C6" s="213"/>
      <c r="D6" s="213"/>
      <c r="E6" s="213"/>
      <c r="F6" s="213"/>
      <c r="G6" s="213"/>
      <c r="H6" s="213"/>
      <c r="I6" s="213"/>
      <c r="J6" s="213"/>
      <c r="K6" s="213"/>
    </row>
    <row r="7" spans="1:12" ht="20.25" customHeight="1">
      <c r="A7" s="2"/>
      <c r="B7" s="3" t="s">
        <v>14</v>
      </c>
      <c r="C7" s="4"/>
      <c r="D7" s="5"/>
      <c r="E7" s="5"/>
      <c r="F7" s="5"/>
      <c r="G7" s="5"/>
      <c r="H7" s="5"/>
      <c r="I7" s="5"/>
      <c r="J7" s="29" t="s">
        <v>168</v>
      </c>
      <c r="K7" s="5"/>
      <c r="L7" s="2"/>
    </row>
    <row r="8" spans="1:12" ht="37.5" customHeight="1">
      <c r="A8" s="2"/>
      <c r="B8" s="214" t="s">
        <v>15</v>
      </c>
      <c r="C8" s="214"/>
      <c r="D8" s="145" t="s">
        <v>16</v>
      </c>
      <c r="E8" s="145" t="s">
        <v>17</v>
      </c>
      <c r="F8" s="145" t="s">
        <v>18</v>
      </c>
      <c r="G8" s="145" t="s">
        <v>19</v>
      </c>
      <c r="H8" s="142" t="s">
        <v>20</v>
      </c>
      <c r="I8" s="143" t="s">
        <v>21</v>
      </c>
      <c r="J8" s="144" t="s">
        <v>22</v>
      </c>
      <c r="K8" s="6"/>
      <c r="L8" s="2"/>
    </row>
    <row r="9" spans="1:12" ht="14.1" customHeight="1">
      <c r="A9" s="2"/>
      <c r="B9" s="194" t="s">
        <v>23</v>
      </c>
      <c r="C9" s="194"/>
      <c r="D9" s="140">
        <f t="shared" ref="D9:J9" si="0">SUM(D10:D18)</f>
        <v>4187325918</v>
      </c>
      <c r="E9" s="140">
        <f t="shared" si="0"/>
        <v>283017442</v>
      </c>
      <c r="F9" s="140">
        <f t="shared" si="0"/>
        <v>17668800</v>
      </c>
      <c r="G9" s="140">
        <f t="shared" si="0"/>
        <v>4452674560</v>
      </c>
      <c r="H9" s="148">
        <f>SUM(H10:H18)</f>
        <v>2546710653</v>
      </c>
      <c r="I9" s="141">
        <f t="shared" si="0"/>
        <v>79760154</v>
      </c>
      <c r="J9" s="149">
        <f t="shared" si="0"/>
        <v>1905963907</v>
      </c>
      <c r="K9" s="23"/>
      <c r="L9" s="2"/>
    </row>
    <row r="10" spans="1:12" ht="14.1" customHeight="1">
      <c r="A10" s="2"/>
      <c r="B10" s="194" t="s">
        <v>24</v>
      </c>
      <c r="C10" s="194"/>
      <c r="D10" s="140">
        <v>99041474</v>
      </c>
      <c r="E10" s="140">
        <v>405087</v>
      </c>
      <c r="F10" s="140">
        <v>0</v>
      </c>
      <c r="G10" s="140">
        <f t="shared" ref="G10:G18" si="1">D10+E10-F10</f>
        <v>99446561</v>
      </c>
      <c r="H10" s="148">
        <v>0</v>
      </c>
      <c r="I10" s="141">
        <v>0</v>
      </c>
      <c r="J10" s="149">
        <f t="shared" ref="J10:J18" si="2">G10-H10</f>
        <v>99446561</v>
      </c>
      <c r="K10" s="23"/>
      <c r="L10" s="2"/>
    </row>
    <row r="11" spans="1:12" ht="14.1" customHeight="1">
      <c r="A11" s="2"/>
      <c r="B11" s="195" t="s">
        <v>25</v>
      </c>
      <c r="C11" s="195"/>
      <c r="D11" s="140">
        <v>0</v>
      </c>
      <c r="E11" s="140">
        <v>0</v>
      </c>
      <c r="F11" s="140">
        <v>0</v>
      </c>
      <c r="G11" s="140">
        <f t="shared" si="1"/>
        <v>0</v>
      </c>
      <c r="H11" s="148">
        <v>0</v>
      </c>
      <c r="I11" s="141">
        <v>0</v>
      </c>
      <c r="J11" s="149">
        <f t="shared" si="2"/>
        <v>0</v>
      </c>
      <c r="K11" s="23"/>
      <c r="L11" s="2"/>
    </row>
    <row r="12" spans="1:12" ht="14.1" customHeight="1">
      <c r="A12" s="2"/>
      <c r="B12" s="195" t="s">
        <v>26</v>
      </c>
      <c r="C12" s="195"/>
      <c r="D12" s="140">
        <v>3918045802</v>
      </c>
      <c r="E12" s="140">
        <v>244559248</v>
      </c>
      <c r="F12" s="140">
        <v>0</v>
      </c>
      <c r="G12" s="140">
        <f t="shared" si="1"/>
        <v>4162605050</v>
      </c>
      <c r="H12" s="148">
        <v>2411830113</v>
      </c>
      <c r="I12" s="141">
        <v>78039769</v>
      </c>
      <c r="J12" s="149">
        <f t="shared" si="2"/>
        <v>1750774937</v>
      </c>
      <c r="K12" s="23"/>
      <c r="L12" s="2"/>
    </row>
    <row r="13" spans="1:12" ht="14.1" customHeight="1">
      <c r="A13" s="2"/>
      <c r="B13" s="194" t="s">
        <v>27</v>
      </c>
      <c r="C13" s="194"/>
      <c r="D13" s="140">
        <v>152569842</v>
      </c>
      <c r="E13" s="140">
        <v>34813107</v>
      </c>
      <c r="F13" s="140">
        <v>0</v>
      </c>
      <c r="G13" s="140">
        <f t="shared" si="1"/>
        <v>187382949</v>
      </c>
      <c r="H13" s="148">
        <v>134880540</v>
      </c>
      <c r="I13" s="141">
        <v>1720385</v>
      </c>
      <c r="J13" s="149">
        <f t="shared" si="2"/>
        <v>52502409</v>
      </c>
      <c r="K13" s="23"/>
      <c r="L13" s="2"/>
    </row>
    <row r="14" spans="1:12" ht="14.1" customHeight="1">
      <c r="A14" s="2"/>
      <c r="B14" s="198" t="s">
        <v>28</v>
      </c>
      <c r="C14" s="198"/>
      <c r="D14" s="140">
        <v>0</v>
      </c>
      <c r="E14" s="140">
        <v>0</v>
      </c>
      <c r="F14" s="140">
        <v>0</v>
      </c>
      <c r="G14" s="140">
        <f t="shared" si="1"/>
        <v>0</v>
      </c>
      <c r="H14" s="148">
        <v>0</v>
      </c>
      <c r="I14" s="141">
        <v>0</v>
      </c>
      <c r="J14" s="149">
        <f t="shared" si="2"/>
        <v>0</v>
      </c>
      <c r="K14" s="23"/>
      <c r="L14" s="2"/>
    </row>
    <row r="15" spans="1:12" ht="14.1" customHeight="1">
      <c r="A15" s="2"/>
      <c r="B15" s="199" t="s">
        <v>29</v>
      </c>
      <c r="C15" s="199"/>
      <c r="D15" s="140">
        <v>0</v>
      </c>
      <c r="E15" s="140">
        <v>0</v>
      </c>
      <c r="F15" s="140">
        <v>0</v>
      </c>
      <c r="G15" s="140">
        <f t="shared" si="1"/>
        <v>0</v>
      </c>
      <c r="H15" s="148">
        <v>0</v>
      </c>
      <c r="I15" s="141">
        <v>0</v>
      </c>
      <c r="J15" s="149">
        <f t="shared" si="2"/>
        <v>0</v>
      </c>
      <c r="K15" s="23"/>
      <c r="L15" s="2"/>
    </row>
    <row r="16" spans="1:12" ht="14.1" customHeight="1">
      <c r="A16" s="2"/>
      <c r="B16" s="198" t="s">
        <v>30</v>
      </c>
      <c r="C16" s="198"/>
      <c r="D16" s="140">
        <v>0</v>
      </c>
      <c r="E16" s="140">
        <v>0</v>
      </c>
      <c r="F16" s="140">
        <v>0</v>
      </c>
      <c r="G16" s="140">
        <f t="shared" si="1"/>
        <v>0</v>
      </c>
      <c r="H16" s="148">
        <v>0</v>
      </c>
      <c r="I16" s="141">
        <v>0</v>
      </c>
      <c r="J16" s="149">
        <f t="shared" si="2"/>
        <v>0</v>
      </c>
      <c r="K16" s="23"/>
      <c r="L16" s="2"/>
    </row>
    <row r="17" spans="1:12" ht="14.1" customHeight="1">
      <c r="A17" s="2"/>
      <c r="B17" s="195" t="s">
        <v>31</v>
      </c>
      <c r="C17" s="195"/>
      <c r="D17" s="140">
        <v>0</v>
      </c>
      <c r="E17" s="140">
        <v>0</v>
      </c>
      <c r="F17" s="140">
        <v>0</v>
      </c>
      <c r="G17" s="140">
        <f t="shared" si="1"/>
        <v>0</v>
      </c>
      <c r="H17" s="148">
        <v>0</v>
      </c>
      <c r="I17" s="141">
        <v>0</v>
      </c>
      <c r="J17" s="149">
        <f t="shared" si="2"/>
        <v>0</v>
      </c>
      <c r="K17" s="23"/>
      <c r="L17" s="2"/>
    </row>
    <row r="18" spans="1:12" ht="14.1" customHeight="1">
      <c r="A18" s="2"/>
      <c r="B18" s="195" t="s">
        <v>32</v>
      </c>
      <c r="C18" s="195"/>
      <c r="D18" s="140">
        <v>17668800</v>
      </c>
      <c r="E18" s="140">
        <v>3240000</v>
      </c>
      <c r="F18" s="140">
        <v>17668800</v>
      </c>
      <c r="G18" s="140">
        <f t="shared" si="1"/>
        <v>3240000</v>
      </c>
      <c r="H18" s="148">
        <v>0</v>
      </c>
      <c r="I18" s="141">
        <v>0</v>
      </c>
      <c r="J18" s="149">
        <f t="shared" si="2"/>
        <v>3240000</v>
      </c>
      <c r="K18" s="23"/>
      <c r="L18" s="2"/>
    </row>
    <row r="19" spans="1:12" ht="14.1" customHeight="1">
      <c r="A19" s="2"/>
      <c r="B19" s="208" t="s">
        <v>33</v>
      </c>
      <c r="C19" s="208"/>
      <c r="D19" s="140">
        <f t="shared" ref="D19:J19" si="3">SUM(D20:D24)</f>
        <v>7469022399</v>
      </c>
      <c r="E19" s="140">
        <f t="shared" si="3"/>
        <v>172655905</v>
      </c>
      <c r="F19" s="140">
        <f t="shared" si="3"/>
        <v>34227360</v>
      </c>
      <c r="G19" s="140">
        <f t="shared" si="3"/>
        <v>7607450944</v>
      </c>
      <c r="H19" s="148">
        <f t="shared" si="3"/>
        <v>4431517708</v>
      </c>
      <c r="I19" s="141">
        <f t="shared" si="3"/>
        <v>181555506</v>
      </c>
      <c r="J19" s="149">
        <f t="shared" si="3"/>
        <v>3175933236</v>
      </c>
      <c r="K19" s="23"/>
      <c r="L19" s="2"/>
    </row>
    <row r="20" spans="1:12" ht="14.1" customHeight="1">
      <c r="A20" s="2"/>
      <c r="B20" s="194" t="s">
        <v>34</v>
      </c>
      <c r="C20" s="194"/>
      <c r="D20" s="140">
        <v>52215409</v>
      </c>
      <c r="E20" s="140">
        <v>3355105</v>
      </c>
      <c r="F20" s="140">
        <v>0</v>
      </c>
      <c r="G20" s="140">
        <f t="shared" ref="G20:G25" si="4">D20+E20-F20</f>
        <v>55570514</v>
      </c>
      <c r="H20" s="148">
        <v>0</v>
      </c>
      <c r="I20" s="141">
        <v>0</v>
      </c>
      <c r="J20" s="149">
        <f t="shared" ref="J20:J25" si="5">G20-H20</f>
        <v>55570514</v>
      </c>
      <c r="K20" s="23"/>
      <c r="L20" s="2"/>
    </row>
    <row r="21" spans="1:12" ht="14.1" customHeight="1">
      <c r="A21" s="2"/>
      <c r="B21" s="207" t="s">
        <v>35</v>
      </c>
      <c r="C21" s="207"/>
      <c r="D21" s="150">
        <v>23845165</v>
      </c>
      <c r="E21" s="150">
        <v>0</v>
      </c>
      <c r="F21" s="150">
        <v>0</v>
      </c>
      <c r="G21" s="150">
        <f t="shared" si="4"/>
        <v>23845165</v>
      </c>
      <c r="H21" s="148">
        <v>10849450</v>
      </c>
      <c r="I21" s="141">
        <v>868925</v>
      </c>
      <c r="J21" s="149">
        <f t="shared" si="5"/>
        <v>12995715</v>
      </c>
      <c r="K21" s="23"/>
      <c r="L21" s="2"/>
    </row>
    <row r="22" spans="1:12" ht="14.1" customHeight="1">
      <c r="A22" s="2"/>
      <c r="B22" s="206" t="s">
        <v>27</v>
      </c>
      <c r="C22" s="206"/>
      <c r="D22" s="150">
        <v>7358734465</v>
      </c>
      <c r="E22" s="150">
        <v>169300800</v>
      </c>
      <c r="F22" s="150">
        <v>0</v>
      </c>
      <c r="G22" s="150">
        <f t="shared" si="4"/>
        <v>7528035265</v>
      </c>
      <c r="H22" s="148">
        <v>4420668258</v>
      </c>
      <c r="I22" s="141">
        <v>180686581</v>
      </c>
      <c r="J22" s="149">
        <f t="shared" si="5"/>
        <v>3107367007</v>
      </c>
      <c r="K22" s="23"/>
      <c r="L22" s="2"/>
    </row>
    <row r="23" spans="1:12" ht="14.1" customHeight="1">
      <c r="A23" s="2"/>
      <c r="B23" s="206" t="s">
        <v>31</v>
      </c>
      <c r="C23" s="206"/>
      <c r="D23" s="150">
        <v>0</v>
      </c>
      <c r="E23" s="150">
        <v>0</v>
      </c>
      <c r="F23" s="150">
        <v>0</v>
      </c>
      <c r="G23" s="150">
        <f t="shared" si="4"/>
        <v>0</v>
      </c>
      <c r="H23" s="148">
        <v>0</v>
      </c>
      <c r="I23" s="141">
        <v>0</v>
      </c>
      <c r="J23" s="149">
        <f t="shared" si="5"/>
        <v>0</v>
      </c>
      <c r="K23" s="23"/>
      <c r="L23" s="2"/>
    </row>
    <row r="24" spans="1:12" ht="14.1" customHeight="1">
      <c r="A24" s="2"/>
      <c r="B24" s="207" t="s">
        <v>32</v>
      </c>
      <c r="C24" s="207"/>
      <c r="D24" s="150">
        <v>34227360</v>
      </c>
      <c r="E24" s="150">
        <v>0</v>
      </c>
      <c r="F24" s="150">
        <v>34227360</v>
      </c>
      <c r="G24" s="150">
        <f t="shared" si="4"/>
        <v>0</v>
      </c>
      <c r="H24" s="148">
        <v>0</v>
      </c>
      <c r="I24" s="141">
        <v>0</v>
      </c>
      <c r="J24" s="149">
        <f t="shared" si="5"/>
        <v>0</v>
      </c>
      <c r="K24" s="23"/>
      <c r="L24" s="2"/>
    </row>
    <row r="25" spans="1:12" ht="14.1" customHeight="1">
      <c r="A25" s="2"/>
      <c r="B25" s="206" t="s">
        <v>36</v>
      </c>
      <c r="C25" s="206"/>
      <c r="D25" s="150">
        <v>724119666</v>
      </c>
      <c r="E25" s="150">
        <v>7970620</v>
      </c>
      <c r="F25" s="150">
        <v>0</v>
      </c>
      <c r="G25" s="150">
        <f t="shared" si="4"/>
        <v>732090286</v>
      </c>
      <c r="H25" s="148">
        <v>352506703</v>
      </c>
      <c r="I25" s="141">
        <v>63771365</v>
      </c>
      <c r="J25" s="149">
        <f t="shared" si="5"/>
        <v>379583583</v>
      </c>
      <c r="K25" s="23"/>
      <c r="L25" s="2"/>
    </row>
    <row r="26" spans="1:12" ht="14.1" customHeight="1">
      <c r="A26" s="2"/>
      <c r="B26" s="204" t="s">
        <v>7</v>
      </c>
      <c r="C26" s="205"/>
      <c r="D26" s="140">
        <f t="shared" ref="D26:J26" si="6">D9+D19+D25</f>
        <v>12380467983</v>
      </c>
      <c r="E26" s="140">
        <f t="shared" si="6"/>
        <v>463643967</v>
      </c>
      <c r="F26" s="140">
        <f t="shared" si="6"/>
        <v>51896160</v>
      </c>
      <c r="G26" s="140">
        <f t="shared" si="6"/>
        <v>12792215790</v>
      </c>
      <c r="H26" s="148">
        <f t="shared" si="6"/>
        <v>7330735064</v>
      </c>
      <c r="I26" s="141">
        <f t="shared" si="6"/>
        <v>325087025</v>
      </c>
      <c r="J26" s="149">
        <f t="shared" si="6"/>
        <v>5461480726</v>
      </c>
      <c r="K26" s="23"/>
      <c r="L26" s="2"/>
    </row>
    <row r="27" spans="1:12" ht="8.4499999999999993" customHeight="1">
      <c r="A27" s="2"/>
      <c r="B27" s="7"/>
      <c r="C27" s="8"/>
      <c r="D27" s="24"/>
      <c r="E27" s="24"/>
      <c r="F27" s="24"/>
      <c r="G27" s="24"/>
      <c r="H27" s="25"/>
      <c r="I27" s="25"/>
      <c r="J27" s="26"/>
      <c r="K27" s="26"/>
      <c r="L27" s="2"/>
    </row>
    <row r="28" spans="1:12" ht="20.25" customHeight="1">
      <c r="A28" s="2"/>
      <c r="B28" s="9" t="s">
        <v>161</v>
      </c>
      <c r="C28" s="10"/>
      <c r="D28" s="27"/>
      <c r="E28" s="27"/>
      <c r="F28" s="27"/>
      <c r="G28" s="27"/>
      <c r="H28" s="27"/>
      <c r="I28" s="27"/>
      <c r="J28" s="28"/>
      <c r="K28" s="29" t="s">
        <v>168</v>
      </c>
      <c r="L28" s="2"/>
    </row>
    <row r="29" spans="1:12" ht="37.5" customHeight="1">
      <c r="A29" s="2"/>
      <c r="B29" s="202" t="s">
        <v>15</v>
      </c>
      <c r="C29" s="203"/>
      <c r="D29" s="146" t="s">
        <v>37</v>
      </c>
      <c r="E29" s="146" t="s">
        <v>38</v>
      </c>
      <c r="F29" s="146" t="s">
        <v>39</v>
      </c>
      <c r="G29" s="146" t="s">
        <v>40</v>
      </c>
      <c r="H29" s="146" t="s">
        <v>41</v>
      </c>
      <c r="I29" s="147" t="s">
        <v>42</v>
      </c>
      <c r="J29" s="146" t="s">
        <v>43</v>
      </c>
      <c r="K29" s="146" t="s">
        <v>44</v>
      </c>
      <c r="L29" s="2"/>
    </row>
    <row r="30" spans="1:12" ht="14.1" customHeight="1">
      <c r="A30" s="2"/>
      <c r="B30" s="200" t="s">
        <v>23</v>
      </c>
      <c r="C30" s="201"/>
      <c r="D30" s="140">
        <f t="shared" ref="D30:J30" si="7">SUM(D31:D39)</f>
        <v>311837824</v>
      </c>
      <c r="E30" s="140">
        <f t="shared" si="7"/>
        <v>906074692</v>
      </c>
      <c r="F30" s="140">
        <f t="shared" si="7"/>
        <v>144023122</v>
      </c>
      <c r="G30" s="140">
        <f t="shared" si="7"/>
        <v>12282015</v>
      </c>
      <c r="H30" s="148">
        <f t="shared" si="7"/>
        <v>46025228</v>
      </c>
      <c r="I30" s="151">
        <f t="shared" si="7"/>
        <v>3228364</v>
      </c>
      <c r="J30" s="140">
        <f t="shared" si="7"/>
        <v>482492662</v>
      </c>
      <c r="K30" s="148">
        <f t="shared" ref="K30:K39" si="8">SUM(D30:J30)</f>
        <v>1905963907</v>
      </c>
      <c r="L30" s="2"/>
    </row>
    <row r="31" spans="1:12" ht="14.1" customHeight="1">
      <c r="A31" s="2"/>
      <c r="B31" s="195" t="s">
        <v>34</v>
      </c>
      <c r="C31" s="195"/>
      <c r="D31" s="140">
        <v>2445710</v>
      </c>
      <c r="E31" s="140">
        <v>34461000</v>
      </c>
      <c r="F31" s="140">
        <v>41789</v>
      </c>
      <c r="G31" s="140">
        <v>0</v>
      </c>
      <c r="H31" s="148">
        <v>610587</v>
      </c>
      <c r="I31" s="151">
        <v>0</v>
      </c>
      <c r="J31" s="140">
        <v>61887475</v>
      </c>
      <c r="K31" s="148">
        <f t="shared" si="8"/>
        <v>99446561</v>
      </c>
      <c r="L31" s="2"/>
    </row>
    <row r="32" spans="1:12" ht="14.1" customHeight="1">
      <c r="A32" s="2"/>
      <c r="B32" s="195" t="s">
        <v>25</v>
      </c>
      <c r="C32" s="195"/>
      <c r="D32" s="140">
        <v>0</v>
      </c>
      <c r="E32" s="140">
        <v>0</v>
      </c>
      <c r="F32" s="140">
        <v>0</v>
      </c>
      <c r="G32" s="140">
        <v>0</v>
      </c>
      <c r="H32" s="148">
        <v>0</v>
      </c>
      <c r="I32" s="151">
        <v>0</v>
      </c>
      <c r="J32" s="140">
        <v>0</v>
      </c>
      <c r="K32" s="148">
        <f t="shared" si="8"/>
        <v>0</v>
      </c>
      <c r="L32" s="2"/>
    </row>
    <row r="33" spans="1:13" ht="14.1" customHeight="1">
      <c r="A33" s="2"/>
      <c r="B33" s="194" t="s">
        <v>26</v>
      </c>
      <c r="C33" s="194"/>
      <c r="D33" s="140">
        <v>292172409</v>
      </c>
      <c r="E33" s="140">
        <v>871613692</v>
      </c>
      <c r="F33" s="140">
        <v>143981333</v>
      </c>
      <c r="G33" s="140">
        <v>8830335</v>
      </c>
      <c r="H33" s="148">
        <v>16851727</v>
      </c>
      <c r="I33" s="151">
        <v>304804</v>
      </c>
      <c r="J33" s="140">
        <v>417020637</v>
      </c>
      <c r="K33" s="148">
        <f t="shared" si="8"/>
        <v>1750774937</v>
      </c>
      <c r="L33" s="2"/>
    </row>
    <row r="34" spans="1:13" ht="14.1" customHeight="1">
      <c r="A34" s="2"/>
      <c r="B34" s="195" t="s">
        <v>27</v>
      </c>
      <c r="C34" s="195"/>
      <c r="D34" s="140">
        <v>17219705</v>
      </c>
      <c r="E34" s="140">
        <v>0</v>
      </c>
      <c r="F34" s="140">
        <v>0</v>
      </c>
      <c r="G34" s="140">
        <v>3451680</v>
      </c>
      <c r="H34" s="148">
        <v>25322914</v>
      </c>
      <c r="I34" s="151">
        <v>2923560</v>
      </c>
      <c r="J34" s="140">
        <v>3584550</v>
      </c>
      <c r="K34" s="148">
        <f t="shared" si="8"/>
        <v>52502409</v>
      </c>
      <c r="L34" s="2"/>
    </row>
    <row r="35" spans="1:13" ht="14.1" customHeight="1">
      <c r="A35" s="2"/>
      <c r="B35" s="198" t="s">
        <v>28</v>
      </c>
      <c r="C35" s="198"/>
      <c r="D35" s="140">
        <v>0</v>
      </c>
      <c r="E35" s="140">
        <v>0</v>
      </c>
      <c r="F35" s="140">
        <v>0</v>
      </c>
      <c r="G35" s="140">
        <v>0</v>
      </c>
      <c r="H35" s="148">
        <v>0</v>
      </c>
      <c r="I35" s="141">
        <v>0</v>
      </c>
      <c r="J35" s="149">
        <v>0</v>
      </c>
      <c r="K35" s="148">
        <f t="shared" si="8"/>
        <v>0</v>
      </c>
      <c r="L35" s="2"/>
    </row>
    <row r="36" spans="1:13" ht="14.1" customHeight="1">
      <c r="A36" s="2"/>
      <c r="B36" s="199" t="s">
        <v>29</v>
      </c>
      <c r="C36" s="199"/>
      <c r="D36" s="140">
        <v>0</v>
      </c>
      <c r="E36" s="140">
        <v>0</v>
      </c>
      <c r="F36" s="140">
        <v>0</v>
      </c>
      <c r="G36" s="140">
        <v>0</v>
      </c>
      <c r="H36" s="148">
        <v>0</v>
      </c>
      <c r="I36" s="141">
        <v>0</v>
      </c>
      <c r="J36" s="149">
        <v>0</v>
      </c>
      <c r="K36" s="148">
        <f t="shared" si="8"/>
        <v>0</v>
      </c>
      <c r="L36" s="2"/>
    </row>
    <row r="37" spans="1:13" ht="14.1" customHeight="1">
      <c r="A37" s="2"/>
      <c r="B37" s="198" t="s">
        <v>30</v>
      </c>
      <c r="C37" s="198"/>
      <c r="D37" s="140">
        <v>0</v>
      </c>
      <c r="E37" s="140">
        <v>0</v>
      </c>
      <c r="F37" s="140">
        <v>0</v>
      </c>
      <c r="G37" s="140">
        <v>0</v>
      </c>
      <c r="H37" s="148">
        <v>0</v>
      </c>
      <c r="I37" s="141">
        <v>0</v>
      </c>
      <c r="J37" s="149">
        <v>0</v>
      </c>
      <c r="K37" s="148">
        <f t="shared" si="8"/>
        <v>0</v>
      </c>
      <c r="L37" s="2"/>
    </row>
    <row r="38" spans="1:13" ht="14.1" customHeight="1">
      <c r="A38" s="2"/>
      <c r="B38" s="195" t="s">
        <v>31</v>
      </c>
      <c r="C38" s="195"/>
      <c r="D38" s="140">
        <v>0</v>
      </c>
      <c r="E38" s="140">
        <v>0</v>
      </c>
      <c r="F38" s="140">
        <v>0</v>
      </c>
      <c r="G38" s="140">
        <v>0</v>
      </c>
      <c r="H38" s="148">
        <v>0</v>
      </c>
      <c r="I38" s="151">
        <v>0</v>
      </c>
      <c r="J38" s="140">
        <v>0</v>
      </c>
      <c r="K38" s="148">
        <f t="shared" si="8"/>
        <v>0</v>
      </c>
      <c r="L38" s="2"/>
    </row>
    <row r="39" spans="1:13" ht="14.1" customHeight="1">
      <c r="A39" s="2"/>
      <c r="B39" s="195" t="s">
        <v>32</v>
      </c>
      <c r="C39" s="195"/>
      <c r="D39" s="140">
        <v>0</v>
      </c>
      <c r="E39" s="140">
        <v>0</v>
      </c>
      <c r="F39" s="140">
        <v>0</v>
      </c>
      <c r="G39" s="140">
        <v>0</v>
      </c>
      <c r="H39" s="148">
        <v>3240000</v>
      </c>
      <c r="I39" s="151">
        <v>0</v>
      </c>
      <c r="J39" s="140">
        <v>0</v>
      </c>
      <c r="K39" s="148">
        <f t="shared" si="8"/>
        <v>3240000</v>
      </c>
      <c r="L39" s="2"/>
    </row>
    <row r="40" spans="1:13" ht="14.1" customHeight="1">
      <c r="A40" s="2"/>
      <c r="B40" s="196" t="s">
        <v>33</v>
      </c>
      <c r="C40" s="197"/>
      <c r="D40" s="140">
        <f t="shared" ref="D40:J40" si="9">SUM(D41:D45)</f>
        <v>2356839650</v>
      </c>
      <c r="E40" s="140">
        <f t="shared" si="9"/>
        <v>0</v>
      </c>
      <c r="F40" s="140">
        <f t="shared" si="9"/>
        <v>0</v>
      </c>
      <c r="G40" s="140">
        <f t="shared" si="9"/>
        <v>0</v>
      </c>
      <c r="H40" s="148">
        <f t="shared" si="9"/>
        <v>750085862</v>
      </c>
      <c r="I40" s="141">
        <f t="shared" si="9"/>
        <v>9261015</v>
      </c>
      <c r="J40" s="149">
        <f t="shared" si="9"/>
        <v>59746709</v>
      </c>
      <c r="K40" s="148">
        <f>SUM(K41:L45)</f>
        <v>3175933236</v>
      </c>
      <c r="L40" s="11"/>
    </row>
    <row r="41" spans="1:13" ht="14.1" customHeight="1">
      <c r="A41" s="2"/>
      <c r="B41" s="195" t="s">
        <v>34</v>
      </c>
      <c r="C41" s="195"/>
      <c r="D41" s="140">
        <v>3322617</v>
      </c>
      <c r="E41" s="140">
        <v>0</v>
      </c>
      <c r="F41" s="140">
        <v>0</v>
      </c>
      <c r="G41" s="140">
        <v>0</v>
      </c>
      <c r="H41" s="148">
        <v>2135903</v>
      </c>
      <c r="I41" s="151">
        <v>0</v>
      </c>
      <c r="J41" s="140">
        <v>50111994</v>
      </c>
      <c r="K41" s="148">
        <f t="shared" ref="K41:K46" si="10">SUM(D41:J41)</f>
        <v>55570514</v>
      </c>
      <c r="L41" s="2"/>
    </row>
    <row r="42" spans="1:13" ht="14.1" customHeight="1">
      <c r="A42" s="2"/>
      <c r="B42" s="195" t="s">
        <v>35</v>
      </c>
      <c r="C42" s="195"/>
      <c r="D42" s="140">
        <v>12995715</v>
      </c>
      <c r="E42" s="140">
        <v>0</v>
      </c>
      <c r="F42" s="140">
        <v>0</v>
      </c>
      <c r="G42" s="140">
        <v>0</v>
      </c>
      <c r="H42" s="148">
        <v>0</v>
      </c>
      <c r="I42" s="151">
        <v>0</v>
      </c>
      <c r="J42" s="140">
        <v>0</v>
      </c>
      <c r="K42" s="148">
        <f t="shared" si="10"/>
        <v>12995715</v>
      </c>
      <c r="L42" s="2"/>
    </row>
    <row r="43" spans="1:13" ht="14.1" customHeight="1">
      <c r="A43" s="2"/>
      <c r="B43" s="194" t="s">
        <v>27</v>
      </c>
      <c r="C43" s="194"/>
      <c r="D43" s="140">
        <v>2340521318</v>
      </c>
      <c r="E43" s="140">
        <v>0</v>
      </c>
      <c r="F43" s="140">
        <v>0</v>
      </c>
      <c r="G43" s="140">
        <v>0</v>
      </c>
      <c r="H43" s="148">
        <v>747949959</v>
      </c>
      <c r="I43" s="151">
        <v>9261015</v>
      </c>
      <c r="J43" s="140">
        <v>9634715</v>
      </c>
      <c r="K43" s="148">
        <f t="shared" si="10"/>
        <v>3107367007</v>
      </c>
      <c r="L43" s="2"/>
    </row>
    <row r="44" spans="1:13" ht="14.1" customHeight="1">
      <c r="A44" s="2"/>
      <c r="B44" s="195" t="s">
        <v>31</v>
      </c>
      <c r="C44" s="195"/>
      <c r="D44" s="140">
        <v>0</v>
      </c>
      <c r="E44" s="140">
        <v>0</v>
      </c>
      <c r="F44" s="140">
        <v>0</v>
      </c>
      <c r="G44" s="140">
        <v>0</v>
      </c>
      <c r="H44" s="148">
        <v>0</v>
      </c>
      <c r="I44" s="151">
        <v>0</v>
      </c>
      <c r="J44" s="140">
        <v>0</v>
      </c>
      <c r="K44" s="148">
        <f t="shared" si="10"/>
        <v>0</v>
      </c>
      <c r="L44" s="2"/>
    </row>
    <row r="45" spans="1:13" ht="14.1" customHeight="1">
      <c r="A45" s="2"/>
      <c r="B45" s="194" t="s">
        <v>32</v>
      </c>
      <c r="C45" s="194"/>
      <c r="D45" s="140">
        <v>0</v>
      </c>
      <c r="E45" s="140">
        <v>0</v>
      </c>
      <c r="F45" s="140">
        <v>0</v>
      </c>
      <c r="G45" s="140">
        <v>0</v>
      </c>
      <c r="H45" s="148">
        <v>0</v>
      </c>
      <c r="I45" s="151">
        <v>0</v>
      </c>
      <c r="J45" s="140">
        <v>0</v>
      </c>
      <c r="K45" s="148">
        <f t="shared" si="10"/>
        <v>0</v>
      </c>
      <c r="L45" s="2"/>
    </row>
    <row r="46" spans="1:13" ht="14.1" customHeight="1">
      <c r="A46" s="2"/>
      <c r="B46" s="192" t="s">
        <v>36</v>
      </c>
      <c r="C46" s="193"/>
      <c r="D46" s="140">
        <v>4769052</v>
      </c>
      <c r="E46" s="140">
        <v>1539440</v>
      </c>
      <c r="F46" s="140">
        <v>7800855</v>
      </c>
      <c r="G46" s="140">
        <v>47221503</v>
      </c>
      <c r="H46" s="148">
        <v>10370988</v>
      </c>
      <c r="I46" s="151">
        <v>0</v>
      </c>
      <c r="J46" s="140">
        <v>307881745</v>
      </c>
      <c r="K46" s="148">
        <f t="shared" si="10"/>
        <v>379583583</v>
      </c>
      <c r="L46" s="2"/>
    </row>
    <row r="47" spans="1:13" ht="13.5" customHeight="1">
      <c r="A47" s="2"/>
      <c r="B47" s="191" t="s">
        <v>44</v>
      </c>
      <c r="C47" s="191"/>
      <c r="D47" s="140">
        <f t="shared" ref="D47:J47" si="11">D30+D40+D46</f>
        <v>2673446526</v>
      </c>
      <c r="E47" s="140">
        <f t="shared" si="11"/>
        <v>907614132</v>
      </c>
      <c r="F47" s="140">
        <f t="shared" si="11"/>
        <v>151823977</v>
      </c>
      <c r="G47" s="140">
        <f t="shared" si="11"/>
        <v>59503518</v>
      </c>
      <c r="H47" s="148">
        <f t="shared" si="11"/>
        <v>806482078</v>
      </c>
      <c r="I47" s="151">
        <f t="shared" si="11"/>
        <v>12489379</v>
      </c>
      <c r="J47" s="140">
        <f t="shared" si="11"/>
        <v>850121116</v>
      </c>
      <c r="K47" s="148">
        <f>K30+K40+K46</f>
        <v>5461480726</v>
      </c>
      <c r="L47" s="2"/>
    </row>
    <row r="48" spans="1:13" ht="3" customHeight="1">
      <c r="A48" s="2"/>
      <c r="B48" s="2"/>
      <c r="C48" s="2"/>
      <c r="D48" s="28"/>
      <c r="E48" s="28"/>
      <c r="F48" s="28"/>
      <c r="G48" s="28"/>
      <c r="H48" s="28"/>
      <c r="I48" s="28"/>
      <c r="J48" s="28"/>
      <c r="K48" s="28"/>
      <c r="L48" s="2"/>
      <c r="M48" s="2"/>
    </row>
  </sheetData>
  <mergeCells count="44"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B15:C15"/>
    <mergeCell ref="B14:C14"/>
    <mergeCell ref="B13:C13"/>
    <mergeCell ref="B12:C12"/>
    <mergeCell ref="B11:C11"/>
    <mergeCell ref="B20:C20"/>
    <mergeCell ref="B19:C19"/>
    <mergeCell ref="B18:C18"/>
    <mergeCell ref="B17:C17"/>
    <mergeCell ref="B16:C16"/>
    <mergeCell ref="B25:C25"/>
    <mergeCell ref="B24:C24"/>
    <mergeCell ref="B23:C23"/>
    <mergeCell ref="B22:C22"/>
    <mergeCell ref="B21:C21"/>
    <mergeCell ref="B32:C32"/>
    <mergeCell ref="B31:C31"/>
    <mergeCell ref="B30:C30"/>
    <mergeCell ref="B29:C29"/>
    <mergeCell ref="B26:C26"/>
    <mergeCell ref="B37:C37"/>
    <mergeCell ref="B36:C36"/>
    <mergeCell ref="B35:C35"/>
    <mergeCell ref="B34:C34"/>
    <mergeCell ref="B33:C33"/>
    <mergeCell ref="B42:C42"/>
    <mergeCell ref="B41:C41"/>
    <mergeCell ref="B40:C40"/>
    <mergeCell ref="B39:C39"/>
    <mergeCell ref="B38:C38"/>
    <mergeCell ref="B47:C47"/>
    <mergeCell ref="B46:C46"/>
    <mergeCell ref="B45:C45"/>
    <mergeCell ref="B44:C44"/>
    <mergeCell ref="B43:C43"/>
  </mergeCells>
  <phoneticPr fontId="4"/>
  <printOptions horizontalCentered="1"/>
  <pageMargins left="0" right="0" top="0" bottom="0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F31"/>
  <sheetViews>
    <sheetView view="pageBreakPreview" zoomScale="110" zoomScaleNormal="100" zoomScaleSheetLayoutView="110" workbookViewId="0">
      <selection activeCell="H21" sqref="H21"/>
    </sheetView>
  </sheetViews>
  <sheetFormatPr defaultRowHeight="13.5"/>
  <cols>
    <col min="1" max="1" width="0.5" style="34" customWidth="1"/>
    <col min="2" max="3" width="12.625" style="34" customWidth="1"/>
    <col min="4" max="4" width="8.25" style="34" customWidth="1"/>
    <col min="5" max="5" width="16.75" style="34" customWidth="1"/>
    <col min="6" max="6" width="11.125" style="34" customWidth="1"/>
    <col min="7" max="7" width="0.75" style="34" customWidth="1"/>
    <col min="8" max="8" width="16.75" style="34" customWidth="1"/>
    <col min="9" max="9" width="9" style="34"/>
    <col min="10" max="10" width="12.75" style="34" bestFit="1" customWidth="1"/>
    <col min="11" max="16384" width="9" style="34"/>
  </cols>
  <sheetData>
    <row r="1" spans="2:6" ht="12" customHeight="1"/>
    <row r="2" spans="2:6" ht="15" customHeight="1">
      <c r="B2" s="264" t="s">
        <v>137</v>
      </c>
      <c r="C2" s="265"/>
      <c r="D2" s="265"/>
      <c r="E2" s="265"/>
      <c r="F2" s="265"/>
    </row>
    <row r="3" spans="2:6" ht="14.25" customHeight="1">
      <c r="B3" s="43" t="s">
        <v>138</v>
      </c>
      <c r="F3" s="44" t="s">
        <v>168</v>
      </c>
    </row>
    <row r="4" spans="2:6">
      <c r="B4" s="45" t="s">
        <v>139</v>
      </c>
      <c r="C4" s="45" t="s">
        <v>122</v>
      </c>
      <c r="D4" s="46" t="s">
        <v>140</v>
      </c>
      <c r="E4" s="46"/>
      <c r="F4" s="47" t="s">
        <v>0</v>
      </c>
    </row>
    <row r="5" spans="2:6">
      <c r="B5" s="266" t="s">
        <v>141</v>
      </c>
      <c r="C5" s="269" t="s">
        <v>8</v>
      </c>
      <c r="D5" s="48" t="s">
        <v>207</v>
      </c>
      <c r="E5" s="49"/>
      <c r="F5" s="50">
        <v>25116800</v>
      </c>
    </row>
    <row r="6" spans="2:6">
      <c r="B6" s="267"/>
      <c r="C6" s="270"/>
      <c r="D6" s="48" t="s">
        <v>208</v>
      </c>
      <c r="E6" s="49"/>
      <c r="F6" s="50">
        <v>18403800</v>
      </c>
    </row>
    <row r="7" spans="2:6">
      <c r="B7" s="267"/>
      <c r="C7" s="270"/>
      <c r="D7" s="48" t="s">
        <v>209</v>
      </c>
      <c r="E7" s="49"/>
      <c r="F7" s="50">
        <v>2183200</v>
      </c>
    </row>
    <row r="8" spans="2:6">
      <c r="B8" s="267"/>
      <c r="C8" s="270"/>
      <c r="D8" s="48" t="s">
        <v>219</v>
      </c>
      <c r="E8" s="49"/>
      <c r="F8" s="50">
        <v>3478587</v>
      </c>
    </row>
    <row r="9" spans="2:6">
      <c r="B9" s="267"/>
      <c r="C9" s="270"/>
      <c r="D9" s="48" t="s">
        <v>210</v>
      </c>
      <c r="E9" s="49"/>
      <c r="F9" s="50">
        <v>2819000</v>
      </c>
    </row>
    <row r="10" spans="2:6">
      <c r="B10" s="267"/>
      <c r="C10" s="270"/>
      <c r="D10" s="48" t="s">
        <v>211</v>
      </c>
      <c r="E10" s="49"/>
      <c r="F10" s="50">
        <v>6912000</v>
      </c>
    </row>
    <row r="11" spans="2:6">
      <c r="B11" s="267"/>
      <c r="C11" s="270"/>
      <c r="D11" s="48" t="s">
        <v>212</v>
      </c>
      <c r="E11" s="49"/>
      <c r="F11" s="50">
        <v>148000</v>
      </c>
    </row>
    <row r="12" spans="2:6">
      <c r="B12" s="267"/>
      <c r="C12" s="270"/>
      <c r="D12" s="48" t="s">
        <v>214</v>
      </c>
      <c r="E12" s="49"/>
      <c r="F12" s="50">
        <v>215000</v>
      </c>
    </row>
    <row r="13" spans="2:6">
      <c r="B13" s="267"/>
      <c r="C13" s="270"/>
      <c r="D13" s="48" t="s">
        <v>220</v>
      </c>
      <c r="E13" s="49"/>
      <c r="F13" s="50">
        <v>190000</v>
      </c>
    </row>
    <row r="14" spans="2:6">
      <c r="B14" s="267"/>
      <c r="C14" s="270"/>
      <c r="D14" s="48" t="s">
        <v>213</v>
      </c>
      <c r="E14" s="49"/>
      <c r="F14" s="50">
        <v>10604000</v>
      </c>
    </row>
    <row r="15" spans="2:6">
      <c r="B15" s="267"/>
      <c r="C15" s="270"/>
      <c r="D15" s="48" t="s">
        <v>215</v>
      </c>
      <c r="E15" s="49"/>
      <c r="F15" s="50">
        <v>1829000</v>
      </c>
    </row>
    <row r="16" spans="2:6">
      <c r="B16" s="267"/>
      <c r="C16" s="270"/>
      <c r="D16" s="48" t="s">
        <v>216</v>
      </c>
      <c r="E16" s="49"/>
      <c r="F16" s="50">
        <v>45000</v>
      </c>
    </row>
    <row r="17" spans="2:6">
      <c r="B17" s="267"/>
      <c r="C17" s="270"/>
      <c r="D17" s="48" t="s">
        <v>142</v>
      </c>
      <c r="E17" s="49"/>
      <c r="F17" s="50">
        <v>833805000</v>
      </c>
    </row>
    <row r="18" spans="2:6">
      <c r="B18" s="267"/>
      <c r="C18" s="270"/>
      <c r="D18" s="48" t="s">
        <v>217</v>
      </c>
      <c r="E18" s="49"/>
      <c r="F18" s="50">
        <v>15267601</v>
      </c>
    </row>
    <row r="19" spans="2:6">
      <c r="B19" s="267"/>
      <c r="C19" s="270"/>
      <c r="D19" s="48" t="s">
        <v>218</v>
      </c>
      <c r="E19" s="49"/>
      <c r="F19" s="50">
        <v>2623000</v>
      </c>
    </row>
    <row r="20" spans="2:6">
      <c r="B20" s="267"/>
      <c r="C20" s="271"/>
      <c r="D20" s="272" t="s">
        <v>143</v>
      </c>
      <c r="E20" s="273"/>
      <c r="F20" s="50">
        <f>SUM(F5:F19)</f>
        <v>923639988</v>
      </c>
    </row>
    <row r="21" spans="2:6" ht="13.5" customHeight="1">
      <c r="B21" s="267"/>
      <c r="C21" s="274" t="s">
        <v>9</v>
      </c>
      <c r="D21" s="276" t="s">
        <v>144</v>
      </c>
      <c r="E21" s="49" t="s">
        <v>145</v>
      </c>
      <c r="F21" s="50">
        <v>113581000</v>
      </c>
    </row>
    <row r="22" spans="2:6">
      <c r="B22" s="267"/>
      <c r="C22" s="275"/>
      <c r="D22" s="277"/>
      <c r="E22" s="49" t="s">
        <v>146</v>
      </c>
      <c r="F22" s="50">
        <v>20943000</v>
      </c>
    </row>
    <row r="23" spans="2:6">
      <c r="B23" s="267"/>
      <c r="C23" s="270"/>
      <c r="D23" s="278"/>
      <c r="E23" s="128" t="s">
        <v>135</v>
      </c>
      <c r="F23" s="50">
        <f>SUM(F21:F22)</f>
        <v>134524000</v>
      </c>
    </row>
    <row r="24" spans="2:6" ht="13.5" customHeight="1">
      <c r="B24" s="267"/>
      <c r="C24" s="270"/>
      <c r="D24" s="276" t="s">
        <v>147</v>
      </c>
      <c r="E24" s="49" t="s">
        <v>145</v>
      </c>
      <c r="F24" s="50">
        <v>11453625</v>
      </c>
    </row>
    <row r="25" spans="2:6">
      <c r="B25" s="267"/>
      <c r="C25" s="270"/>
      <c r="D25" s="279"/>
      <c r="E25" s="49" t="s">
        <v>146</v>
      </c>
      <c r="F25" s="50">
        <v>129145979</v>
      </c>
    </row>
    <row r="26" spans="2:6">
      <c r="B26" s="267"/>
      <c r="C26" s="270"/>
      <c r="D26" s="280"/>
      <c r="E26" s="128" t="s">
        <v>135</v>
      </c>
      <c r="F26" s="50">
        <f>SUM(F24:F25)</f>
        <v>140599604</v>
      </c>
    </row>
    <row r="27" spans="2:6">
      <c r="B27" s="267"/>
      <c r="C27" s="271"/>
      <c r="D27" s="272" t="s">
        <v>143</v>
      </c>
      <c r="E27" s="273"/>
      <c r="F27" s="50">
        <f>F23+F26</f>
        <v>275123604</v>
      </c>
    </row>
    <row r="28" spans="2:6">
      <c r="B28" s="268"/>
      <c r="C28" s="260" t="s">
        <v>7</v>
      </c>
      <c r="D28" s="261"/>
      <c r="E28" s="262"/>
      <c r="F28" s="50">
        <f>F20+F27</f>
        <v>1198763592</v>
      </c>
    </row>
    <row r="29" spans="2:6">
      <c r="B29" s="263" t="s">
        <v>173</v>
      </c>
      <c r="C29" s="263"/>
      <c r="D29" s="263"/>
      <c r="E29" s="129" t="s">
        <v>174</v>
      </c>
      <c r="F29" s="50">
        <f>F20</f>
        <v>923639988</v>
      </c>
    </row>
    <row r="30" spans="2:6">
      <c r="B30" s="263"/>
      <c r="C30" s="263"/>
      <c r="D30" s="263"/>
      <c r="E30" s="129" t="s">
        <v>175</v>
      </c>
      <c r="F30" s="50">
        <f>F27</f>
        <v>275123604</v>
      </c>
    </row>
    <row r="31" spans="2:6" ht="5.25" customHeight="1"/>
  </sheetData>
  <mergeCells count="10">
    <mergeCell ref="C28:E28"/>
    <mergeCell ref="B29:D30"/>
    <mergeCell ref="B2:F2"/>
    <mergeCell ref="B5:B28"/>
    <mergeCell ref="C5:C20"/>
    <mergeCell ref="D20:E20"/>
    <mergeCell ref="C21:C27"/>
    <mergeCell ref="D21:D23"/>
    <mergeCell ref="D24:D26"/>
    <mergeCell ref="D27:E27"/>
  </mergeCells>
  <phoneticPr fontId="4"/>
  <printOptions horizontalCentered="1"/>
  <pageMargins left="0.19685039370078741" right="1.9685039370078741" top="0.31496062992125984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21"/>
  <sheetViews>
    <sheetView view="pageBreakPreview" topLeftCell="A3" zoomScaleNormal="100" zoomScaleSheetLayoutView="100" workbookViewId="0">
      <selection activeCell="K12" sqref="K12"/>
    </sheetView>
  </sheetViews>
  <sheetFormatPr defaultRowHeight="13.5"/>
  <cols>
    <col min="1" max="1" width="8.125" style="13" customWidth="1"/>
    <col min="2" max="2" width="5" style="13" customWidth="1"/>
    <col min="3" max="3" width="23.625" style="13" customWidth="1"/>
    <col min="4" max="8" width="15.625" style="13" customWidth="1"/>
    <col min="9" max="9" width="1.25" style="13" customWidth="1"/>
    <col min="10" max="10" width="12.625" style="13" customWidth="1"/>
  </cols>
  <sheetData>
    <row r="1" spans="3:12" s="13" customFormat="1" ht="17.25" customHeight="1"/>
    <row r="2" spans="3:12" s="13" customFormat="1" ht="18" customHeight="1">
      <c r="C2" s="283" t="s">
        <v>148</v>
      </c>
      <c r="D2" s="284"/>
      <c r="E2" s="284"/>
      <c r="F2" s="285" t="s">
        <v>168</v>
      </c>
      <c r="G2" s="285"/>
      <c r="H2" s="285"/>
    </row>
    <row r="3" spans="3:12" s="13" customFormat="1" ht="24.95" customHeight="1">
      <c r="C3" s="222" t="s">
        <v>15</v>
      </c>
      <c r="D3" s="222" t="s">
        <v>133</v>
      </c>
      <c r="E3" s="286" t="s">
        <v>149</v>
      </c>
      <c r="F3" s="222"/>
      <c r="G3" s="222"/>
      <c r="H3" s="222"/>
    </row>
    <row r="4" spans="3:12" s="14" customFormat="1" ht="27.95" customHeight="1">
      <c r="C4" s="222"/>
      <c r="D4" s="222"/>
      <c r="E4" s="33" t="s">
        <v>150</v>
      </c>
      <c r="F4" s="22" t="s">
        <v>151</v>
      </c>
      <c r="G4" s="22" t="s">
        <v>152</v>
      </c>
      <c r="H4" s="22" t="s">
        <v>153</v>
      </c>
    </row>
    <row r="5" spans="3:12" s="13" customFormat="1" ht="30" customHeight="1">
      <c r="C5" s="15" t="s">
        <v>154</v>
      </c>
      <c r="D5" s="130">
        <v>1312760958</v>
      </c>
      <c r="E5" s="131">
        <v>140599604</v>
      </c>
      <c r="F5" s="132">
        <v>139694000</v>
      </c>
      <c r="G5" s="125">
        <f>D5-E5-F5-H5</f>
        <v>706831977</v>
      </c>
      <c r="H5" s="132">
        <f>326877468+17914175-20743565-751331+2338630</f>
        <v>325635377</v>
      </c>
      <c r="J5" s="16"/>
      <c r="L5" s="21"/>
    </row>
    <row r="6" spans="3:12" s="13" customFormat="1" ht="30" customHeight="1">
      <c r="C6" s="17" t="s">
        <v>155</v>
      </c>
      <c r="D6" s="133">
        <v>412361667</v>
      </c>
      <c r="E6" s="134">
        <v>134524000</v>
      </c>
      <c r="F6" s="135">
        <v>254273000</v>
      </c>
      <c r="G6" s="125">
        <f>D6-E6-F6-H6</f>
        <v>23564667</v>
      </c>
      <c r="H6" s="126">
        <v>0</v>
      </c>
      <c r="J6" s="16"/>
    </row>
    <row r="7" spans="3:12" s="13" customFormat="1" ht="30" customHeight="1">
      <c r="C7" s="17" t="s">
        <v>156</v>
      </c>
      <c r="D7" s="133">
        <v>36186067</v>
      </c>
      <c r="E7" s="134">
        <v>0</v>
      </c>
      <c r="F7" s="135">
        <v>0</v>
      </c>
      <c r="G7" s="125">
        <f>D7-E7-F7-H7</f>
        <v>36186067</v>
      </c>
      <c r="H7" s="126">
        <v>0</v>
      </c>
      <c r="J7" s="16"/>
    </row>
    <row r="8" spans="3:12" s="13" customFormat="1" ht="30" customHeight="1">
      <c r="C8" s="15" t="s">
        <v>128</v>
      </c>
      <c r="D8" s="133">
        <v>-741154</v>
      </c>
      <c r="E8" s="134">
        <v>0</v>
      </c>
      <c r="F8" s="135">
        <v>0</v>
      </c>
      <c r="G8" s="125">
        <f>D8-E8-F8-H8</f>
        <v>0</v>
      </c>
      <c r="H8" s="126">
        <v>-741154</v>
      </c>
      <c r="J8" s="16"/>
    </row>
    <row r="9" spans="3:12" s="13" customFormat="1" ht="30" customHeight="1">
      <c r="C9" s="12" t="s">
        <v>44</v>
      </c>
      <c r="D9" s="136">
        <f>SUM(D5:D8)</f>
        <v>1760567538</v>
      </c>
      <c r="E9" s="137">
        <f>SUM(E5:E8)</f>
        <v>275123604</v>
      </c>
      <c r="F9" s="138">
        <f t="shared" ref="F9:H9" si="0">SUM(F5:F8)</f>
        <v>393967000</v>
      </c>
      <c r="G9" s="127">
        <f t="shared" si="0"/>
        <v>766582711</v>
      </c>
      <c r="H9" s="127">
        <f t="shared" si="0"/>
        <v>324894223</v>
      </c>
      <c r="J9" s="16"/>
    </row>
    <row r="10" spans="3:12" s="13" customFormat="1" ht="30" customHeight="1">
      <c r="C10" s="30"/>
      <c r="D10" s="31"/>
      <c r="E10" s="32"/>
      <c r="F10" s="32"/>
      <c r="G10" s="32"/>
      <c r="H10" s="32"/>
      <c r="J10" s="16"/>
    </row>
    <row r="11" spans="3:12" s="18" customFormat="1" ht="36" customHeight="1">
      <c r="J11" s="16"/>
    </row>
    <row r="12" spans="3:12" s="18" customFormat="1" ht="36" customHeight="1">
      <c r="J12" s="16"/>
    </row>
    <row r="13" spans="3:12" s="18" customFormat="1" ht="36" customHeight="1">
      <c r="J13" s="16"/>
    </row>
    <row r="14" spans="3:12" s="18" customFormat="1" ht="36" customHeight="1">
      <c r="J14" s="16"/>
    </row>
    <row r="15" spans="3:12" s="18" customFormat="1" ht="36" customHeight="1">
      <c r="J15" s="16"/>
    </row>
    <row r="16" spans="3:12" s="18" customFormat="1" ht="36" customHeight="1">
      <c r="J16" s="16"/>
    </row>
    <row r="17" spans="1:10" s="18" customFormat="1" ht="21.75" customHeight="1"/>
    <row r="18" spans="1:10">
      <c r="A18" s="18"/>
      <c r="B18" s="18"/>
      <c r="C18" s="281"/>
      <c r="D18" s="282"/>
      <c r="E18" s="282"/>
      <c r="F18" s="282"/>
      <c r="G18" s="282"/>
      <c r="H18" s="282"/>
      <c r="I18" s="18"/>
      <c r="J18" s="18"/>
    </row>
    <row r="19" spans="1:10">
      <c r="A19" s="18"/>
      <c r="B19" s="18"/>
      <c r="C19" s="19"/>
      <c r="D19" s="19"/>
      <c r="E19" s="19"/>
      <c r="F19" s="19"/>
      <c r="G19" s="19"/>
      <c r="H19" s="19"/>
      <c r="I19" s="18"/>
      <c r="J19" s="18"/>
    </row>
    <row r="20" spans="1:10">
      <c r="C20" s="20"/>
      <c r="D20" s="19"/>
      <c r="E20" s="20"/>
      <c r="F20" s="20"/>
      <c r="G20" s="20"/>
      <c r="H20" s="20"/>
    </row>
    <row r="21" spans="1:10">
      <c r="A21" s="14"/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6">
    <mergeCell ref="C18:H18"/>
    <mergeCell ref="C2:E2"/>
    <mergeCell ref="F2:H2"/>
    <mergeCell ref="C3:C4"/>
    <mergeCell ref="D3:D4"/>
    <mergeCell ref="E3:H3"/>
  </mergeCells>
  <phoneticPr fontId="4"/>
  <printOptions horizontalCentered="1"/>
  <pageMargins left="0.11811023622047245" right="0.11811023622047245" top="0.31496062992125984" bottom="0.15748031496062992" header="0.31496062992125984" footer="0.31496062992125984"/>
  <pageSetup paperSize="9" scale="1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8"/>
  <sheetViews>
    <sheetView view="pageBreakPreview" zoomScale="140" zoomScaleNormal="178" zoomScaleSheetLayoutView="140" workbookViewId="0"/>
  </sheetViews>
  <sheetFormatPr defaultRowHeight="13.5"/>
  <cols>
    <col min="1" max="1" width="0.75" style="34" customWidth="1"/>
    <col min="2" max="2" width="26" style="34" customWidth="1"/>
    <col min="3" max="3" width="38.625" style="34" customWidth="1"/>
    <col min="4" max="4" width="0.375" style="34" customWidth="1"/>
    <col min="5" max="16384" width="9" style="34"/>
  </cols>
  <sheetData>
    <row r="1" spans="1:3" ht="24.75" customHeight="1">
      <c r="B1" s="35"/>
      <c r="C1" s="35"/>
    </row>
    <row r="2" spans="1:3">
      <c r="B2" s="287" t="s">
        <v>157</v>
      </c>
      <c r="C2" s="287"/>
    </row>
    <row r="3" spans="1:3">
      <c r="B3" s="36" t="s">
        <v>158</v>
      </c>
      <c r="C3" s="37" t="s">
        <v>168</v>
      </c>
    </row>
    <row r="4" spans="1:3" ht="18.95" customHeight="1">
      <c r="A4" s="38"/>
      <c r="B4" s="39" t="s">
        <v>58</v>
      </c>
      <c r="C4" s="39" t="s">
        <v>126</v>
      </c>
    </row>
    <row r="5" spans="1:3" ht="15" customHeight="1">
      <c r="A5" s="38"/>
      <c r="B5" s="40" t="s">
        <v>159</v>
      </c>
      <c r="C5" s="41">
        <v>59232194</v>
      </c>
    </row>
    <row r="6" spans="1:3" ht="15" customHeight="1">
      <c r="A6" s="38"/>
      <c r="B6" s="42" t="s">
        <v>7</v>
      </c>
      <c r="C6" s="40">
        <f>SUM(C5:C5)</f>
        <v>59232194</v>
      </c>
    </row>
    <row r="7" spans="1:3" ht="1.9" customHeight="1">
      <c r="B7" s="35"/>
      <c r="C7" s="35"/>
    </row>
    <row r="8" spans="1:3">
      <c r="B8" s="35"/>
      <c r="C8" s="35"/>
    </row>
  </sheetData>
  <mergeCells count="1">
    <mergeCell ref="B2:C2"/>
  </mergeCells>
  <phoneticPr fontId="4"/>
  <printOptions horizontalCentered="1"/>
  <pageMargins left="0" right="2.3622047244094491" top="0.19685039370078741" bottom="0.74803149606299213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1"/>
  <sheetViews>
    <sheetView view="pageBreakPreview" zoomScale="80" zoomScaleNormal="80" zoomScaleSheetLayoutView="80" workbookViewId="0">
      <selection activeCell="D1" sqref="D1"/>
    </sheetView>
  </sheetViews>
  <sheetFormatPr defaultColWidth="8.875" defaultRowHeight="13.5"/>
  <cols>
    <col min="1" max="1" width="1.625" style="110" customWidth="1"/>
    <col min="2" max="2" width="32.25" style="110" customWidth="1"/>
    <col min="3" max="3" width="17.5" style="110" customWidth="1"/>
    <col min="4" max="5" width="18.25" style="110" bestFit="1" customWidth="1"/>
    <col min="6" max="8" width="15.75" style="110" customWidth="1"/>
    <col min="9" max="9" width="16.75" style="110" customWidth="1"/>
    <col min="10" max="10" width="15.75" style="110" customWidth="1"/>
    <col min="11" max="12" width="17.5" style="110" customWidth="1"/>
    <col min="13" max="13" width="1.25" style="110" customWidth="1"/>
    <col min="14" max="16384" width="8.875" style="110"/>
  </cols>
  <sheetData>
    <row r="1" spans="1:13" ht="34.5" customHeight="1">
      <c r="A1" s="108"/>
      <c r="B1" s="139" t="s">
        <v>176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3" ht="20.100000000000001" customHeight="1">
      <c r="A2" s="112"/>
      <c r="B2" s="113" t="s">
        <v>162</v>
      </c>
      <c r="C2" s="114"/>
      <c r="D2" s="114"/>
      <c r="E2" s="114"/>
      <c r="F2" s="114"/>
      <c r="G2" s="114"/>
      <c r="H2" s="114"/>
      <c r="I2" s="114"/>
      <c r="J2" s="114"/>
      <c r="K2" s="115" t="s">
        <v>168</v>
      </c>
      <c r="L2" s="114"/>
      <c r="M2" s="112"/>
    </row>
    <row r="3" spans="1:13" ht="50.1" customHeight="1">
      <c r="A3" s="116"/>
      <c r="B3" s="117" t="s">
        <v>46</v>
      </c>
      <c r="C3" s="118" t="s">
        <v>47</v>
      </c>
      <c r="D3" s="118" t="s">
        <v>48</v>
      </c>
      <c r="E3" s="118" t="s">
        <v>49</v>
      </c>
      <c r="F3" s="118" t="s">
        <v>50</v>
      </c>
      <c r="G3" s="118" t="s">
        <v>51</v>
      </c>
      <c r="H3" s="118" t="s">
        <v>52</v>
      </c>
      <c r="I3" s="118" t="s">
        <v>53</v>
      </c>
      <c r="J3" s="118" t="s">
        <v>54</v>
      </c>
      <c r="K3" s="118" t="s">
        <v>45</v>
      </c>
      <c r="L3" s="119"/>
      <c r="M3" s="116"/>
    </row>
    <row r="4" spans="1:13" ht="35.25" customHeight="1">
      <c r="A4" s="116"/>
      <c r="B4" s="107" t="s">
        <v>233</v>
      </c>
      <c r="C4" s="120">
        <v>50000000</v>
      </c>
      <c r="D4" s="120">
        <v>43903151</v>
      </c>
      <c r="E4" s="120">
        <v>10221818</v>
      </c>
      <c r="F4" s="120">
        <f>D4-E4</f>
        <v>33681333</v>
      </c>
      <c r="G4" s="120">
        <v>55000000</v>
      </c>
      <c r="H4" s="152">
        <f>C4/G4</f>
        <v>0.90909090909090906</v>
      </c>
      <c r="I4" s="120">
        <f>F4*H4</f>
        <v>30619393.636363637</v>
      </c>
      <c r="J4" s="111">
        <v>19380606</v>
      </c>
      <c r="K4" s="121">
        <v>50000000</v>
      </c>
      <c r="L4" s="119"/>
      <c r="M4" s="116"/>
    </row>
    <row r="5" spans="1:13" ht="35.25" customHeight="1">
      <c r="A5" s="116"/>
      <c r="B5" s="122" t="s">
        <v>7</v>
      </c>
      <c r="C5" s="120">
        <f>SUM(C4:C4)</f>
        <v>50000000</v>
      </c>
      <c r="D5" s="120">
        <f>SUM(D4:D4)</f>
        <v>43903151</v>
      </c>
      <c r="E5" s="120">
        <f>SUM(E4:E4)</f>
        <v>10221818</v>
      </c>
      <c r="F5" s="120">
        <f>SUM(F4:F4)</f>
        <v>33681333</v>
      </c>
      <c r="G5" s="120">
        <f>SUM(G4:G4)</f>
        <v>55000000</v>
      </c>
      <c r="H5" s="122" t="s">
        <v>170</v>
      </c>
      <c r="I5" s="120">
        <f>SUM(I4:I4)</f>
        <v>30619393.636363637</v>
      </c>
      <c r="J5" s="120">
        <f>SUM(J4:J4)</f>
        <v>19380606</v>
      </c>
      <c r="K5" s="120">
        <f>SUM(K4:K4)</f>
        <v>50000000</v>
      </c>
      <c r="L5" s="119"/>
      <c r="M5" s="116"/>
    </row>
    <row r="6" spans="1:13" ht="12" customHeight="1">
      <c r="A6" s="116"/>
      <c r="B6" s="123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6"/>
    </row>
    <row r="7" spans="1:13" ht="20.100000000000001" customHeight="1">
      <c r="A7" s="112"/>
      <c r="B7" s="113" t="s">
        <v>163</v>
      </c>
      <c r="C7" s="114"/>
      <c r="D7" s="114"/>
      <c r="E7" s="114"/>
      <c r="F7" s="114"/>
      <c r="G7" s="114"/>
      <c r="H7" s="114"/>
      <c r="I7" s="114"/>
      <c r="J7" s="114"/>
      <c r="K7" s="124"/>
      <c r="L7" s="115" t="s">
        <v>168</v>
      </c>
      <c r="M7" s="112"/>
    </row>
    <row r="8" spans="1:13" ht="50.1" customHeight="1">
      <c r="A8" s="116"/>
      <c r="B8" s="117" t="s">
        <v>46</v>
      </c>
      <c r="C8" s="118" t="s">
        <v>55</v>
      </c>
      <c r="D8" s="118" t="s">
        <v>48</v>
      </c>
      <c r="E8" s="118" t="s">
        <v>49</v>
      </c>
      <c r="F8" s="118" t="s">
        <v>50</v>
      </c>
      <c r="G8" s="118" t="s">
        <v>51</v>
      </c>
      <c r="H8" s="118" t="s">
        <v>52</v>
      </c>
      <c r="I8" s="118" t="s">
        <v>53</v>
      </c>
      <c r="J8" s="118" t="s">
        <v>56</v>
      </c>
      <c r="K8" s="118" t="s">
        <v>57</v>
      </c>
      <c r="L8" s="118" t="s">
        <v>45</v>
      </c>
      <c r="M8" s="116"/>
    </row>
    <row r="9" spans="1:13" ht="33.75" customHeight="1">
      <c r="A9" s="116"/>
      <c r="B9" s="107" t="s">
        <v>234</v>
      </c>
      <c r="C9" s="120">
        <v>11750000</v>
      </c>
      <c r="D9" s="120">
        <v>2831650149</v>
      </c>
      <c r="E9" s="120">
        <v>1068260021</v>
      </c>
      <c r="F9" s="120">
        <f>D9-E9</f>
        <v>1763390128</v>
      </c>
      <c r="G9" s="120">
        <v>479750000</v>
      </c>
      <c r="H9" s="152">
        <f>C9/G9</f>
        <v>2.4491922876498175E-2</v>
      </c>
      <c r="I9" s="120">
        <f>F9*H9</f>
        <v>43188815.016154245</v>
      </c>
      <c r="J9" s="111">
        <v>0</v>
      </c>
      <c r="K9" s="120">
        <f>C9-J9</f>
        <v>11750000</v>
      </c>
      <c r="L9" s="120">
        <v>11750000</v>
      </c>
      <c r="M9" s="116"/>
    </row>
    <row r="10" spans="1:13" ht="33.75" customHeight="1">
      <c r="A10" s="116"/>
      <c r="B10" s="120" t="s">
        <v>178</v>
      </c>
      <c r="C10" s="120">
        <v>210000</v>
      </c>
      <c r="D10" s="120">
        <v>169451435950</v>
      </c>
      <c r="E10" s="120">
        <v>161966007897</v>
      </c>
      <c r="F10" s="120">
        <f t="shared" ref="F10:F19" si="0">D10-E10</f>
        <v>7485428053</v>
      </c>
      <c r="G10" s="120">
        <v>4472010000</v>
      </c>
      <c r="H10" s="152">
        <f>C10/G10</f>
        <v>4.6958750092240402E-5</v>
      </c>
      <c r="I10" s="120">
        <f t="shared" ref="I10:I19" si="1">F10*H10</f>
        <v>351506.34527427267</v>
      </c>
      <c r="J10" s="111">
        <v>0</v>
      </c>
      <c r="K10" s="120">
        <f t="shared" ref="K10:K19" si="2">C10-J10</f>
        <v>210000</v>
      </c>
      <c r="L10" s="120">
        <v>210000</v>
      </c>
      <c r="M10" s="116"/>
    </row>
    <row r="11" spans="1:13" ht="33.75" customHeight="1">
      <c r="A11" s="116"/>
      <c r="B11" s="120" t="s">
        <v>179</v>
      </c>
      <c r="C11" s="120">
        <v>1800000</v>
      </c>
      <c r="D11" s="120">
        <v>4057668793</v>
      </c>
      <c r="E11" s="120">
        <v>824008205</v>
      </c>
      <c r="F11" s="120">
        <f t="shared" si="0"/>
        <v>3233660588</v>
      </c>
      <c r="G11" s="120">
        <v>2118850000</v>
      </c>
      <c r="H11" s="152">
        <f t="shared" ref="H11:H19" si="3">C11/G11</f>
        <v>8.495174269061047E-4</v>
      </c>
      <c r="I11" s="120">
        <f t="shared" si="1"/>
        <v>2747051.0222054417</v>
      </c>
      <c r="J11" s="111">
        <v>0</v>
      </c>
      <c r="K11" s="120">
        <f t="shared" si="2"/>
        <v>1800000</v>
      </c>
      <c r="L11" s="120">
        <v>1800000</v>
      </c>
      <c r="M11" s="116"/>
    </row>
    <row r="12" spans="1:13" ht="33.75" customHeight="1">
      <c r="A12" s="116"/>
      <c r="B12" s="120" t="s">
        <v>180</v>
      </c>
      <c r="C12" s="120">
        <v>981000</v>
      </c>
      <c r="D12" s="120">
        <v>186131516816</v>
      </c>
      <c r="E12" s="120">
        <v>166664516816</v>
      </c>
      <c r="F12" s="120">
        <f t="shared" si="0"/>
        <v>19467000000</v>
      </c>
      <c r="G12" s="120">
        <v>5248224000</v>
      </c>
      <c r="H12" s="152">
        <f t="shared" si="3"/>
        <v>1.8692037534983263E-4</v>
      </c>
      <c r="I12" s="120">
        <f t="shared" si="1"/>
        <v>3638778.9469351918</v>
      </c>
      <c r="J12" s="111">
        <v>0</v>
      </c>
      <c r="K12" s="120">
        <f t="shared" si="2"/>
        <v>981000</v>
      </c>
      <c r="L12" s="120">
        <v>981000</v>
      </c>
      <c r="M12" s="116"/>
    </row>
    <row r="13" spans="1:13" ht="33.75" customHeight="1">
      <c r="A13" s="116"/>
      <c r="B13" s="120" t="s">
        <v>181</v>
      </c>
      <c r="C13" s="120">
        <v>5003000</v>
      </c>
      <c r="D13" s="120">
        <v>51352579</v>
      </c>
      <c r="E13" s="120">
        <v>4622781</v>
      </c>
      <c r="F13" s="120">
        <f t="shared" si="0"/>
        <v>46729798</v>
      </c>
      <c r="G13" s="120">
        <v>28568000</v>
      </c>
      <c r="H13" s="152">
        <f t="shared" si="3"/>
        <v>0.17512601512181461</v>
      </c>
      <c r="I13" s="120">
        <f t="shared" si="1"/>
        <v>8183603.3111873418</v>
      </c>
      <c r="J13" s="111">
        <v>0</v>
      </c>
      <c r="K13" s="120">
        <f t="shared" si="2"/>
        <v>5003000</v>
      </c>
      <c r="L13" s="120">
        <v>5003000</v>
      </c>
      <c r="M13" s="116"/>
    </row>
    <row r="14" spans="1:13" ht="33.75" customHeight="1">
      <c r="A14" s="116"/>
      <c r="B14" s="120" t="s">
        <v>182</v>
      </c>
      <c r="C14" s="120">
        <v>20000</v>
      </c>
      <c r="D14" s="120">
        <v>4137424652</v>
      </c>
      <c r="E14" s="120">
        <v>1532559341</v>
      </c>
      <c r="F14" s="120">
        <f t="shared" si="0"/>
        <v>2604865311</v>
      </c>
      <c r="G14" s="120">
        <v>412600000</v>
      </c>
      <c r="H14" s="152">
        <f t="shared" si="3"/>
        <v>4.8473097430925837E-5</v>
      </c>
      <c r="I14" s="120">
        <f t="shared" si="1"/>
        <v>126265.89001454193</v>
      </c>
      <c r="J14" s="111">
        <v>0</v>
      </c>
      <c r="K14" s="120">
        <f t="shared" si="2"/>
        <v>20000</v>
      </c>
      <c r="L14" s="120">
        <v>20000</v>
      </c>
      <c r="M14" s="116"/>
    </row>
    <row r="15" spans="1:13" ht="33.75" customHeight="1">
      <c r="A15" s="116"/>
      <c r="B15" s="120" t="s">
        <v>183</v>
      </c>
      <c r="C15" s="120">
        <v>604782</v>
      </c>
      <c r="D15" s="120">
        <v>443439443</v>
      </c>
      <c r="E15" s="120">
        <v>1643264</v>
      </c>
      <c r="F15" s="120">
        <f t="shared" si="0"/>
        <v>441796179</v>
      </c>
      <c r="G15" s="120">
        <v>433077000</v>
      </c>
      <c r="H15" s="152">
        <f t="shared" si="3"/>
        <v>1.3964768389916804E-3</v>
      </c>
      <c r="I15" s="120">
        <f t="shared" si="1"/>
        <v>616958.13152852259</v>
      </c>
      <c r="J15" s="111">
        <v>0</v>
      </c>
      <c r="K15" s="120">
        <f t="shared" si="2"/>
        <v>604782</v>
      </c>
      <c r="L15" s="120">
        <v>604782</v>
      </c>
      <c r="M15" s="116"/>
    </row>
    <row r="16" spans="1:13" ht="33.75" customHeight="1">
      <c r="A16" s="116"/>
      <c r="B16" s="120" t="s">
        <v>184</v>
      </c>
      <c r="C16" s="120">
        <v>316000</v>
      </c>
      <c r="D16" s="120">
        <v>1601908687</v>
      </c>
      <c r="E16" s="120">
        <v>34247687</v>
      </c>
      <c r="F16" s="120">
        <f t="shared" si="0"/>
        <v>1567661000</v>
      </c>
      <c r="G16" s="120">
        <v>1567661000</v>
      </c>
      <c r="H16" s="152">
        <f t="shared" si="3"/>
        <v>2.0157419237960247E-4</v>
      </c>
      <c r="I16" s="120">
        <f t="shared" si="1"/>
        <v>316000</v>
      </c>
      <c r="J16" s="111">
        <v>0</v>
      </c>
      <c r="K16" s="120">
        <f t="shared" si="2"/>
        <v>316000</v>
      </c>
      <c r="L16" s="120">
        <v>316000</v>
      </c>
      <c r="M16" s="116"/>
    </row>
    <row r="17" spans="1:13" ht="33.75" customHeight="1">
      <c r="A17" s="116"/>
      <c r="B17" s="120" t="s">
        <v>185</v>
      </c>
      <c r="C17" s="120">
        <v>46000</v>
      </c>
      <c r="D17" s="120">
        <v>1266203127</v>
      </c>
      <c r="E17" s="120">
        <v>160796697</v>
      </c>
      <c r="F17" s="120">
        <f t="shared" si="0"/>
        <v>1105406430</v>
      </c>
      <c r="G17" s="120">
        <v>79521608</v>
      </c>
      <c r="H17" s="152">
        <f t="shared" si="3"/>
        <v>5.7845912773796021E-4</v>
      </c>
      <c r="I17" s="120">
        <f t="shared" si="1"/>
        <v>639432.43929373252</v>
      </c>
      <c r="J17" s="111">
        <v>0</v>
      </c>
      <c r="K17" s="120">
        <f t="shared" si="2"/>
        <v>46000</v>
      </c>
      <c r="L17" s="120">
        <v>46000</v>
      </c>
      <c r="M17" s="116"/>
    </row>
    <row r="18" spans="1:13" ht="33.75" customHeight="1">
      <c r="A18" s="116"/>
      <c r="B18" s="120" t="s">
        <v>186</v>
      </c>
      <c r="C18" s="120">
        <v>5821000</v>
      </c>
      <c r="D18" s="120">
        <v>2087907770</v>
      </c>
      <c r="E18" s="120">
        <v>57578718</v>
      </c>
      <c r="F18" s="120">
        <f t="shared" si="0"/>
        <v>2030329052</v>
      </c>
      <c r="G18" s="120">
        <v>1908650000</v>
      </c>
      <c r="H18" s="152">
        <f t="shared" si="3"/>
        <v>3.0497995965734943E-3</v>
      </c>
      <c r="I18" s="120">
        <f t="shared" si="1"/>
        <v>6192096.7237010449</v>
      </c>
      <c r="J18" s="111">
        <v>0</v>
      </c>
      <c r="K18" s="120">
        <f t="shared" si="2"/>
        <v>5821000</v>
      </c>
      <c r="L18" s="120">
        <v>5821000</v>
      </c>
      <c r="M18" s="116"/>
    </row>
    <row r="19" spans="1:13" ht="33.75" customHeight="1">
      <c r="A19" s="116"/>
      <c r="B19" s="120" t="s">
        <v>187</v>
      </c>
      <c r="C19" s="120">
        <v>100000</v>
      </c>
      <c r="D19" s="120">
        <v>24755829000000</v>
      </c>
      <c r="E19" s="120">
        <v>24488401000000</v>
      </c>
      <c r="F19" s="120">
        <f t="shared" si="0"/>
        <v>267428000000</v>
      </c>
      <c r="G19" s="120">
        <v>16602100000</v>
      </c>
      <c r="H19" s="152">
        <f t="shared" si="3"/>
        <v>6.0233343974557433E-6</v>
      </c>
      <c r="I19" s="120">
        <f t="shared" si="1"/>
        <v>1610808.2712427946</v>
      </c>
      <c r="J19" s="111">
        <v>0</v>
      </c>
      <c r="K19" s="120">
        <f t="shared" si="2"/>
        <v>100000</v>
      </c>
      <c r="L19" s="120">
        <v>100000</v>
      </c>
      <c r="M19" s="116"/>
    </row>
    <row r="20" spans="1:13" ht="33.75" customHeight="1">
      <c r="A20" s="116"/>
      <c r="B20" s="122" t="s">
        <v>7</v>
      </c>
      <c r="C20" s="120">
        <f>SUM(C9:C19)</f>
        <v>26651782</v>
      </c>
      <c r="D20" s="120">
        <f>SUM(D9:D19)</f>
        <v>25127889507966</v>
      </c>
      <c r="E20" s="120">
        <f>SUM(E9:E19)</f>
        <v>24820715241427</v>
      </c>
      <c r="F20" s="120">
        <f>SUM(F9:F19)</f>
        <v>307174266539</v>
      </c>
      <c r="G20" s="120">
        <f>SUM(G9:G19)</f>
        <v>33351011608</v>
      </c>
      <c r="H20" s="111" t="s">
        <v>170</v>
      </c>
      <c r="I20" s="120">
        <f>SUM(I9:I19)</f>
        <v>67611316.09753713</v>
      </c>
      <c r="J20" s="120">
        <f>SUM(J9:J19)</f>
        <v>0</v>
      </c>
      <c r="K20" s="120">
        <f>SUM(K9:K19)</f>
        <v>26651782</v>
      </c>
      <c r="L20" s="120">
        <f>SUM(L9:L19)</f>
        <v>26651782</v>
      </c>
      <c r="M20" s="116"/>
    </row>
    <row r="21" spans="1:13" ht="6.75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</row>
  </sheetData>
  <phoneticPr fontId="4"/>
  <pageMargins left="0.70866141732283472" right="0.70866141732283472" top="0.31496062992125984" bottom="0.3149606299212598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16"/>
  <sheetViews>
    <sheetView view="pageBreakPreview" zoomScaleNormal="100" zoomScaleSheetLayoutView="100" workbookViewId="0">
      <selection activeCell="C12" sqref="C12"/>
    </sheetView>
  </sheetViews>
  <sheetFormatPr defaultRowHeight="13.5"/>
  <cols>
    <col min="1" max="1" width="13.125" style="34" bestFit="1" customWidth="1"/>
    <col min="2" max="2" width="5.625" style="34" customWidth="1"/>
    <col min="3" max="3" width="21.75" style="34" bestFit="1" customWidth="1"/>
    <col min="4" max="8" width="15.625" style="34" customWidth="1"/>
    <col min="9" max="9" width="15.625" style="65" customWidth="1"/>
    <col min="10" max="10" width="10.75" style="34" hidden="1" customWidth="1"/>
    <col min="11" max="11" width="0.75" style="34" customWidth="1"/>
    <col min="12" max="12" width="0.375" style="34" customWidth="1"/>
    <col min="13" max="16384" width="9" style="34"/>
  </cols>
  <sheetData>
    <row r="1" spans="2:11" ht="11.25" customHeight="1"/>
    <row r="2" spans="2:11" ht="18.75" customHeight="1">
      <c r="B2" s="38"/>
      <c r="C2" s="92" t="s">
        <v>164</v>
      </c>
      <c r="D2" s="93"/>
      <c r="E2" s="93"/>
      <c r="F2" s="93"/>
      <c r="G2" s="93"/>
      <c r="H2" s="93"/>
      <c r="I2" s="94" t="s">
        <v>166</v>
      </c>
      <c r="J2" s="38"/>
      <c r="K2" s="38"/>
    </row>
    <row r="3" spans="2:11" s="56" customFormat="1" ht="17.45" customHeight="1">
      <c r="B3" s="55"/>
      <c r="C3" s="217" t="s">
        <v>58</v>
      </c>
      <c r="D3" s="218" t="s">
        <v>5</v>
      </c>
      <c r="E3" s="218" t="s">
        <v>3</v>
      </c>
      <c r="F3" s="218" t="s">
        <v>1</v>
      </c>
      <c r="G3" s="218" t="s">
        <v>2</v>
      </c>
      <c r="H3" s="215" t="s">
        <v>59</v>
      </c>
      <c r="I3" s="215" t="s">
        <v>60</v>
      </c>
      <c r="J3" s="95" t="s">
        <v>7</v>
      </c>
      <c r="K3" s="55"/>
    </row>
    <row r="4" spans="2:11" s="98" customFormat="1" ht="17.45" customHeight="1">
      <c r="B4" s="96"/>
      <c r="C4" s="217"/>
      <c r="D4" s="216"/>
      <c r="E4" s="216"/>
      <c r="F4" s="216"/>
      <c r="G4" s="216"/>
      <c r="H4" s="216"/>
      <c r="I4" s="216"/>
      <c r="J4" s="97"/>
      <c r="K4" s="96"/>
    </row>
    <row r="5" spans="2:11" s="56" customFormat="1" ht="35.1" customHeight="1">
      <c r="B5" s="55"/>
      <c r="C5" s="72" t="s">
        <v>188</v>
      </c>
      <c r="D5" s="99">
        <v>335901100</v>
      </c>
      <c r="E5" s="100">
        <v>0</v>
      </c>
      <c r="F5" s="100">
        <v>0</v>
      </c>
      <c r="G5" s="100">
        <v>0</v>
      </c>
      <c r="H5" s="99">
        <f>SUM(D5:G5)</f>
        <v>335901100</v>
      </c>
      <c r="I5" s="99">
        <v>335901100</v>
      </c>
      <c r="J5" s="101"/>
      <c r="K5" s="55"/>
    </row>
    <row r="6" spans="2:11" s="56" customFormat="1" ht="35.1" customHeight="1">
      <c r="B6" s="55"/>
      <c r="C6" s="72" t="s">
        <v>189</v>
      </c>
      <c r="D6" s="99">
        <v>315214057</v>
      </c>
      <c r="E6" s="100">
        <v>0</v>
      </c>
      <c r="F6" s="100">
        <v>0</v>
      </c>
      <c r="G6" s="100">
        <v>0</v>
      </c>
      <c r="H6" s="99">
        <f t="shared" ref="H6:H7" si="0">SUM(D6:G6)</f>
        <v>315214057</v>
      </c>
      <c r="I6" s="99">
        <v>315214057</v>
      </c>
      <c r="J6" s="101"/>
      <c r="K6" s="55"/>
    </row>
    <row r="7" spans="2:11" s="56" customFormat="1" ht="35.1" customHeight="1">
      <c r="B7" s="55"/>
      <c r="C7" s="72" t="s">
        <v>190</v>
      </c>
      <c r="D7" s="99">
        <v>14006481</v>
      </c>
      <c r="E7" s="100">
        <v>0</v>
      </c>
      <c r="F7" s="100">
        <v>0</v>
      </c>
      <c r="G7" s="100">
        <v>0</v>
      </c>
      <c r="H7" s="99">
        <f t="shared" si="0"/>
        <v>14006481</v>
      </c>
      <c r="I7" s="99">
        <v>14006181</v>
      </c>
      <c r="J7" s="101"/>
      <c r="K7" s="55"/>
    </row>
    <row r="8" spans="2:11" s="56" customFormat="1" ht="35.1" customHeight="1">
      <c r="B8" s="55"/>
      <c r="C8" s="72" t="s">
        <v>191</v>
      </c>
      <c r="D8" s="99">
        <v>46758693</v>
      </c>
      <c r="E8" s="100">
        <v>0</v>
      </c>
      <c r="F8" s="100">
        <v>0</v>
      </c>
      <c r="G8" s="100">
        <v>0</v>
      </c>
      <c r="H8" s="99">
        <f>SUM(D8:G8)</f>
        <v>46758693</v>
      </c>
      <c r="I8" s="99">
        <v>46758693</v>
      </c>
      <c r="J8" s="101"/>
      <c r="K8" s="55"/>
    </row>
    <row r="9" spans="2:11" s="56" customFormat="1" ht="35.1" customHeight="1">
      <c r="B9" s="55"/>
      <c r="C9" s="72" t="s">
        <v>192</v>
      </c>
      <c r="D9" s="99">
        <v>40202546</v>
      </c>
      <c r="E9" s="100">
        <v>0</v>
      </c>
      <c r="F9" s="100">
        <v>0</v>
      </c>
      <c r="G9" s="100">
        <v>0</v>
      </c>
      <c r="H9" s="99">
        <f t="shared" ref="H9" si="1">SUM(D9:G9)</f>
        <v>40202546</v>
      </c>
      <c r="I9" s="99">
        <v>40202546</v>
      </c>
      <c r="J9" s="101"/>
      <c r="K9" s="55"/>
    </row>
    <row r="10" spans="2:11" s="56" customFormat="1" ht="35.1" customHeight="1">
      <c r="B10" s="55"/>
      <c r="C10" s="72" t="s">
        <v>193</v>
      </c>
      <c r="D10" s="99">
        <v>6346389</v>
      </c>
      <c r="E10" s="100">
        <v>0</v>
      </c>
      <c r="F10" s="100">
        <v>0</v>
      </c>
      <c r="G10" s="100">
        <v>0</v>
      </c>
      <c r="H10" s="99">
        <f>SUM(D10:G10)</f>
        <v>6346389</v>
      </c>
      <c r="I10" s="99">
        <v>6346389</v>
      </c>
      <c r="J10" s="101"/>
      <c r="K10" s="55"/>
    </row>
    <row r="11" spans="2:11" s="56" customFormat="1" ht="35.1" customHeight="1">
      <c r="B11" s="55"/>
      <c r="C11" s="72" t="s">
        <v>194</v>
      </c>
      <c r="D11" s="99">
        <v>8984193</v>
      </c>
      <c r="E11" s="100">
        <v>0</v>
      </c>
      <c r="F11" s="100">
        <v>0</v>
      </c>
      <c r="G11" s="100">
        <v>0</v>
      </c>
      <c r="H11" s="99">
        <f t="shared" ref="H11" si="2">SUM(D11:G11)</f>
        <v>8984193</v>
      </c>
      <c r="I11" s="99">
        <v>8984193</v>
      </c>
      <c r="J11" s="101"/>
      <c r="K11" s="55"/>
    </row>
    <row r="12" spans="2:11" s="56" customFormat="1" ht="35.1" customHeight="1">
      <c r="B12" s="55"/>
      <c r="C12" s="72" t="s">
        <v>235</v>
      </c>
      <c r="D12" s="99">
        <v>348644</v>
      </c>
      <c r="E12" s="100">
        <v>0</v>
      </c>
      <c r="F12" s="100">
        <v>0</v>
      </c>
      <c r="G12" s="100">
        <v>0</v>
      </c>
      <c r="H12" s="99">
        <f>SUM(D12:G12)</f>
        <v>348644</v>
      </c>
      <c r="I12" s="99">
        <v>348644</v>
      </c>
      <c r="J12" s="101"/>
      <c r="K12" s="55"/>
    </row>
    <row r="13" spans="2:11" s="56" customFormat="1" ht="35.1" customHeight="1">
      <c r="B13" s="55"/>
      <c r="C13" s="72" t="s">
        <v>195</v>
      </c>
      <c r="D13" s="99">
        <v>19000000</v>
      </c>
      <c r="E13" s="100">
        <v>0</v>
      </c>
      <c r="F13" s="100">
        <v>0</v>
      </c>
      <c r="G13" s="100">
        <v>0</v>
      </c>
      <c r="H13" s="99">
        <f t="shared" ref="H13" si="3">SUM(D13:G13)</f>
        <v>19000000</v>
      </c>
      <c r="I13" s="99">
        <v>19000000</v>
      </c>
      <c r="J13" s="101"/>
      <c r="K13" s="55"/>
    </row>
    <row r="14" spans="2:11" s="56" customFormat="1" ht="35.1" customHeight="1">
      <c r="B14" s="55"/>
      <c r="C14" s="102" t="s">
        <v>7</v>
      </c>
      <c r="D14" s="99">
        <f t="shared" ref="D14:I14" si="4">SUM(D5:D13)</f>
        <v>786762103</v>
      </c>
      <c r="E14" s="99">
        <f t="shared" si="4"/>
        <v>0</v>
      </c>
      <c r="F14" s="99">
        <f t="shared" si="4"/>
        <v>0</v>
      </c>
      <c r="G14" s="99">
        <f t="shared" si="4"/>
        <v>0</v>
      </c>
      <c r="H14" s="99">
        <f t="shared" si="4"/>
        <v>786762103</v>
      </c>
      <c r="I14" s="99">
        <f t="shared" si="4"/>
        <v>786761803</v>
      </c>
      <c r="J14" s="101"/>
      <c r="K14" s="55"/>
    </row>
    <row r="15" spans="2:11" s="56" customFormat="1" ht="4.9000000000000004" customHeight="1">
      <c r="B15" s="55"/>
      <c r="C15" s="103"/>
      <c r="D15" s="104"/>
      <c r="E15" s="104"/>
      <c r="F15" s="104"/>
      <c r="G15" s="104"/>
      <c r="H15" s="104"/>
      <c r="I15" s="105"/>
      <c r="J15" s="106"/>
      <c r="K15" s="55"/>
    </row>
    <row r="16" spans="2:11" ht="1.9" customHeight="1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view="pageBreakPreview" zoomScaleNormal="100" zoomScaleSheetLayoutView="100" workbookViewId="0">
      <selection activeCell="C6" sqref="C6"/>
    </sheetView>
  </sheetViews>
  <sheetFormatPr defaultRowHeight="13.5"/>
  <cols>
    <col min="1" max="1" width="0.875" style="34" customWidth="1"/>
    <col min="2" max="2" width="27.25" style="34" bestFit="1" customWidth="1"/>
    <col min="3" max="7" width="14.625" style="34" customWidth="1"/>
    <col min="8" max="8" width="0.875" style="34" customWidth="1"/>
    <col min="9" max="9" width="13.125" style="34" customWidth="1"/>
    <col min="10" max="16384" width="9" style="34"/>
  </cols>
  <sheetData>
    <row r="1" spans="1:13" ht="19.5" customHeight="1">
      <c r="A1" s="38"/>
      <c r="B1" s="88" t="s">
        <v>165</v>
      </c>
      <c r="C1" s="89"/>
      <c r="D1" s="89"/>
      <c r="E1" s="89"/>
      <c r="F1" s="89"/>
      <c r="G1" s="89" t="s">
        <v>168</v>
      </c>
      <c r="H1" s="63"/>
      <c r="I1" s="63"/>
      <c r="J1" s="63"/>
      <c r="K1" s="63"/>
    </row>
    <row r="2" spans="1:13" s="56" customFormat="1" ht="21" customHeight="1">
      <c r="A2" s="55"/>
      <c r="B2" s="215" t="s">
        <v>61</v>
      </c>
      <c r="C2" s="220" t="s">
        <v>4</v>
      </c>
      <c r="D2" s="221"/>
      <c r="E2" s="220" t="s">
        <v>6</v>
      </c>
      <c r="F2" s="221"/>
      <c r="G2" s="215" t="s">
        <v>62</v>
      </c>
      <c r="H2" s="55"/>
    </row>
    <row r="3" spans="1:13" s="56" customFormat="1" ht="21.95" customHeight="1">
      <c r="A3" s="55"/>
      <c r="B3" s="219"/>
      <c r="C3" s="90" t="s">
        <v>63</v>
      </c>
      <c r="D3" s="90" t="s">
        <v>64</v>
      </c>
      <c r="E3" s="90" t="s">
        <v>63</v>
      </c>
      <c r="F3" s="90" t="s">
        <v>64</v>
      </c>
      <c r="G3" s="219"/>
      <c r="H3" s="55"/>
    </row>
    <row r="4" spans="1:13" s="56" customFormat="1" ht="20.100000000000001" customHeight="1">
      <c r="A4" s="55"/>
      <c r="B4" s="71" t="s">
        <v>65</v>
      </c>
      <c r="C4" s="59"/>
      <c r="D4" s="59"/>
      <c r="E4" s="59"/>
      <c r="F4" s="59"/>
      <c r="G4" s="59"/>
      <c r="H4" s="55"/>
    </row>
    <row r="5" spans="1:13" s="56" customFormat="1" ht="20.100000000000001" customHeight="1">
      <c r="A5" s="55"/>
      <c r="B5" s="71" t="s">
        <v>196</v>
      </c>
      <c r="C5" s="59">
        <v>1800000</v>
      </c>
      <c r="D5" s="60">
        <v>0</v>
      </c>
      <c r="E5" s="59">
        <v>0</v>
      </c>
      <c r="F5" s="60">
        <v>0</v>
      </c>
      <c r="G5" s="59">
        <f>C5+E5</f>
        <v>1800000</v>
      </c>
      <c r="H5" s="55"/>
    </row>
    <row r="6" spans="1:13" s="56" customFormat="1" ht="20.100000000000001" customHeight="1">
      <c r="A6" s="55"/>
      <c r="B6" s="71" t="s">
        <v>197</v>
      </c>
      <c r="C6" s="59">
        <v>17346204</v>
      </c>
      <c r="D6" s="60">
        <v>0</v>
      </c>
      <c r="E6" s="59">
        <v>3230000</v>
      </c>
      <c r="F6" s="60">
        <v>0</v>
      </c>
      <c r="G6" s="59">
        <f t="shared" ref="G6:G9" si="0">C6+E6</f>
        <v>20576204</v>
      </c>
      <c r="H6" s="55"/>
    </row>
    <row r="7" spans="1:13" s="56" customFormat="1" ht="20.100000000000001" customHeight="1">
      <c r="A7" s="55"/>
      <c r="B7" s="71" t="s">
        <v>198</v>
      </c>
      <c r="C7" s="59">
        <v>1264000</v>
      </c>
      <c r="D7" s="60">
        <v>0</v>
      </c>
      <c r="E7" s="59">
        <v>240000</v>
      </c>
      <c r="F7" s="60">
        <v>0</v>
      </c>
      <c r="G7" s="59">
        <f t="shared" si="0"/>
        <v>1504000</v>
      </c>
      <c r="H7" s="55"/>
    </row>
    <row r="8" spans="1:13" s="56" customFormat="1" ht="20.100000000000001" customHeight="1">
      <c r="A8" s="55"/>
      <c r="B8" s="71" t="s">
        <v>199</v>
      </c>
      <c r="C8" s="59">
        <v>1440000</v>
      </c>
      <c r="D8" s="60">
        <v>0</v>
      </c>
      <c r="E8" s="59">
        <v>0</v>
      </c>
      <c r="F8" s="60">
        <v>0</v>
      </c>
      <c r="G8" s="59">
        <f t="shared" si="0"/>
        <v>1440000</v>
      </c>
      <c r="H8" s="55"/>
    </row>
    <row r="9" spans="1:13" s="56" customFormat="1" ht="20.100000000000001" customHeight="1">
      <c r="A9" s="55"/>
      <c r="B9" s="71" t="s">
        <v>200</v>
      </c>
      <c r="C9" s="59">
        <v>750000</v>
      </c>
      <c r="D9" s="60">
        <v>0</v>
      </c>
      <c r="E9" s="59">
        <v>0</v>
      </c>
      <c r="F9" s="60">
        <v>0</v>
      </c>
      <c r="G9" s="59">
        <f t="shared" si="0"/>
        <v>750000</v>
      </c>
      <c r="H9" s="55"/>
    </row>
    <row r="10" spans="1:13" s="56" customFormat="1" ht="20.100000000000001" customHeight="1">
      <c r="A10" s="55"/>
      <c r="B10" s="58" t="s">
        <v>7</v>
      </c>
      <c r="C10" s="59">
        <f>SUM(C4:C9)</f>
        <v>22600204</v>
      </c>
      <c r="D10" s="59">
        <f>SUM(D4:D9)</f>
        <v>0</v>
      </c>
      <c r="E10" s="59">
        <f>SUM(E4:E9)</f>
        <v>3470000</v>
      </c>
      <c r="F10" s="59">
        <f>SUM(F4:F9)</f>
        <v>0</v>
      </c>
      <c r="G10" s="59">
        <f>SUM(G4:G9)</f>
        <v>26070204</v>
      </c>
      <c r="H10" s="55"/>
    </row>
    <row r="11" spans="1:13" ht="3.75" customHeight="1">
      <c r="A11" s="38"/>
      <c r="B11" s="91"/>
      <c r="C11" s="84"/>
      <c r="D11" s="84"/>
      <c r="E11" s="84"/>
      <c r="F11" s="84"/>
      <c r="G11" s="84"/>
      <c r="H11" s="36"/>
      <c r="I11" s="36"/>
      <c r="J11" s="36"/>
      <c r="K11" s="85"/>
      <c r="L11" s="38"/>
      <c r="M11" s="38"/>
    </row>
    <row r="12" spans="1:13">
      <c r="B12" s="38"/>
      <c r="C12" s="36"/>
      <c r="D12" s="36"/>
      <c r="E12" s="36"/>
      <c r="F12" s="36"/>
      <c r="G12" s="36"/>
      <c r="H12" s="36"/>
      <c r="I12" s="36"/>
    </row>
    <row r="13" spans="1:13">
      <c r="B13" s="38"/>
      <c r="C13" s="86"/>
      <c r="D13" s="86"/>
      <c r="E13" s="86"/>
      <c r="F13" s="86"/>
      <c r="G13" s="86"/>
      <c r="H13" s="86"/>
      <c r="I13" s="86"/>
    </row>
  </sheetData>
  <mergeCells count="4">
    <mergeCell ref="B2:B3"/>
    <mergeCell ref="C2:D2"/>
    <mergeCell ref="E2:F2"/>
    <mergeCell ref="G2:G3"/>
  </mergeCells>
  <phoneticPr fontId="4"/>
  <printOptions horizontalCentered="1"/>
  <pageMargins left="0.23622047244094491" right="1.9685039370078741" top="0.59055118110236227" bottom="0.74803149606299213" header="0.31496062992125984" footer="0.31496062992125984"/>
  <pageSetup paperSize="9" scale="10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C1:K15"/>
  <sheetViews>
    <sheetView view="pageBreakPreview" zoomScaleNormal="80" zoomScaleSheetLayoutView="100" workbookViewId="0">
      <selection activeCell="G18" sqref="G18"/>
    </sheetView>
  </sheetViews>
  <sheetFormatPr defaultRowHeight="13.5"/>
  <cols>
    <col min="1" max="1" width="19.5" style="34" bestFit="1" customWidth="1"/>
    <col min="2" max="2" width="1" style="34" customWidth="1"/>
    <col min="3" max="3" width="26.125" style="34" bestFit="1" customWidth="1"/>
    <col min="4" max="5" width="18.625" style="34" customWidth="1"/>
    <col min="6" max="6" width="3.5" style="34" customWidth="1"/>
    <col min="7" max="7" width="26.125" style="34" bestFit="1" customWidth="1"/>
    <col min="8" max="9" width="18.625" style="34" customWidth="1"/>
    <col min="10" max="10" width="11.375" style="34" customWidth="1"/>
    <col min="11" max="16384" width="9" style="34"/>
  </cols>
  <sheetData>
    <row r="1" spans="3:11" ht="11.25" customHeight="1"/>
    <row r="2" spans="3:11" ht="19.5" customHeight="1">
      <c r="C2" s="62" t="s">
        <v>66</v>
      </c>
      <c r="D2" s="63"/>
      <c r="E2" s="64" t="s">
        <v>168</v>
      </c>
      <c r="F2" s="63"/>
      <c r="G2" s="36" t="s">
        <v>67</v>
      </c>
      <c r="H2" s="63"/>
      <c r="I2" s="64" t="s">
        <v>168</v>
      </c>
    </row>
    <row r="3" spans="3:11" s="56" customFormat="1" ht="30" customHeight="1">
      <c r="C3" s="57" t="s">
        <v>61</v>
      </c>
      <c r="D3" s="57" t="s">
        <v>68</v>
      </c>
      <c r="E3" s="57" t="s">
        <v>69</v>
      </c>
      <c r="F3" s="65"/>
      <c r="G3" s="57" t="s">
        <v>61</v>
      </c>
      <c r="H3" s="57" t="s">
        <v>68</v>
      </c>
      <c r="I3" s="57" t="s">
        <v>69</v>
      </c>
    </row>
    <row r="4" spans="3:11" s="56" customFormat="1" ht="16.149999999999999" customHeight="1">
      <c r="C4" s="66" t="s">
        <v>70</v>
      </c>
      <c r="D4" s="67"/>
      <c r="E4" s="67"/>
      <c r="F4" s="68"/>
      <c r="G4" s="67" t="s">
        <v>70</v>
      </c>
      <c r="H4" s="67"/>
      <c r="I4" s="67"/>
    </row>
    <row r="5" spans="3:11" s="56" customFormat="1" ht="21" customHeight="1">
      <c r="C5" s="190" t="s">
        <v>177</v>
      </c>
      <c r="D5" s="70">
        <v>0</v>
      </c>
      <c r="E5" s="70">
        <v>0</v>
      </c>
      <c r="F5" s="68"/>
      <c r="G5" s="190" t="s">
        <v>177</v>
      </c>
      <c r="H5" s="70">
        <v>0</v>
      </c>
      <c r="I5" s="70">
        <v>0</v>
      </c>
    </row>
    <row r="6" spans="3:11" s="56" customFormat="1" ht="21" customHeight="1" thickBot="1">
      <c r="C6" s="73" t="s">
        <v>71</v>
      </c>
      <c r="D6" s="74">
        <f>SUM(D4:D5)</f>
        <v>0</v>
      </c>
      <c r="E6" s="87">
        <f>SUM(E4:E5)</f>
        <v>0</v>
      </c>
      <c r="F6" s="68"/>
      <c r="G6" s="75" t="s">
        <v>71</v>
      </c>
      <c r="H6" s="74">
        <f>SUM(H4:H5)</f>
        <v>0</v>
      </c>
      <c r="I6" s="87">
        <f>SUM(I4:I5)</f>
        <v>0</v>
      </c>
    </row>
    <row r="7" spans="3:11" s="56" customFormat="1" ht="16.149999999999999" customHeight="1" thickTop="1">
      <c r="C7" s="76" t="s">
        <v>72</v>
      </c>
      <c r="D7" s="77"/>
      <c r="E7" s="77"/>
      <c r="F7" s="68"/>
      <c r="G7" s="77" t="s">
        <v>72</v>
      </c>
      <c r="H7" s="77"/>
      <c r="I7" s="77"/>
    </row>
    <row r="8" spans="3:11" s="56" customFormat="1" ht="16.149999999999999" customHeight="1">
      <c r="C8" s="69" t="s">
        <v>73</v>
      </c>
      <c r="D8" s="70"/>
      <c r="E8" s="70"/>
      <c r="F8" s="68"/>
      <c r="G8" s="70" t="s">
        <v>73</v>
      </c>
      <c r="H8" s="70"/>
      <c r="I8" s="70"/>
    </row>
    <row r="9" spans="3:11" s="56" customFormat="1" ht="21" customHeight="1">
      <c r="C9" s="71" t="s">
        <v>74</v>
      </c>
      <c r="D9" s="59">
        <v>0</v>
      </c>
      <c r="E9" s="59">
        <v>0</v>
      </c>
      <c r="F9" s="68"/>
      <c r="G9" s="71" t="s">
        <v>74</v>
      </c>
      <c r="H9" s="59">
        <v>68400</v>
      </c>
      <c r="I9" s="59">
        <v>0</v>
      </c>
    </row>
    <row r="10" spans="3:11" s="56" customFormat="1" ht="21" customHeight="1" thickBot="1">
      <c r="C10" s="73" t="s">
        <v>71</v>
      </c>
      <c r="D10" s="74">
        <f>SUM(D7:D9)</f>
        <v>0</v>
      </c>
      <c r="E10" s="74">
        <f>SUM(E7:E9)</f>
        <v>0</v>
      </c>
      <c r="F10" s="68"/>
      <c r="G10" s="75" t="s">
        <v>71</v>
      </c>
      <c r="H10" s="74">
        <f>SUM(H7:H9)</f>
        <v>68400</v>
      </c>
      <c r="I10" s="74">
        <f>SUM(I7:I9)</f>
        <v>0</v>
      </c>
    </row>
    <row r="11" spans="3:11" s="56" customFormat="1" ht="21" customHeight="1" thickTop="1">
      <c r="C11" s="78" t="s">
        <v>7</v>
      </c>
      <c r="D11" s="70">
        <f>D6+D10</f>
        <v>0</v>
      </c>
      <c r="E11" s="70">
        <f>E6+E10</f>
        <v>0</v>
      </c>
      <c r="F11" s="68"/>
      <c r="G11" s="79" t="s">
        <v>7</v>
      </c>
      <c r="H11" s="70">
        <f>H6+H10</f>
        <v>68400</v>
      </c>
      <c r="I11" s="70">
        <f>I6+I10</f>
        <v>0</v>
      </c>
    </row>
    <row r="12" spans="3:11" s="56" customFormat="1" ht="21" customHeight="1">
      <c r="C12" s="80"/>
      <c r="D12" s="81"/>
      <c r="E12" s="81"/>
      <c r="F12" s="68"/>
      <c r="G12" s="82"/>
      <c r="H12" s="81"/>
      <c r="I12" s="81"/>
    </row>
    <row r="13" spans="3:11" ht="6.75" customHeight="1">
      <c r="C13" s="83"/>
      <c r="D13" s="84"/>
      <c r="E13" s="84"/>
      <c r="F13" s="36"/>
      <c r="G13" s="36"/>
      <c r="H13" s="36"/>
      <c r="I13" s="85"/>
      <c r="J13" s="38"/>
      <c r="K13" s="38"/>
    </row>
    <row r="14" spans="3:11" ht="18.75" customHeight="1">
      <c r="C14" s="38"/>
      <c r="D14" s="36"/>
      <c r="E14" s="36"/>
      <c r="F14" s="36"/>
      <c r="G14" s="36"/>
      <c r="H14" s="36"/>
      <c r="I14" s="85"/>
      <c r="J14" s="38"/>
      <c r="K14" s="38"/>
    </row>
    <row r="15" spans="3:11">
      <c r="C15" s="38"/>
      <c r="D15" s="86"/>
      <c r="E15" s="86"/>
      <c r="F15" s="86"/>
      <c r="G15" s="86"/>
      <c r="H15" s="38"/>
      <c r="I15" s="38"/>
      <c r="J15" s="38"/>
    </row>
  </sheetData>
  <phoneticPr fontId="4"/>
  <pageMargins left="0.59055118110236227" right="0.11811023622047245" top="0.47244094488188981" bottom="0.59055118110236227" header="0.31496062992125984" footer="0.31496062992125984"/>
  <pageSetup paperSize="9" scale="108" orientation="landscape" r:id="rId1"/>
  <rowBreaks count="1" manualBreakCount="1">
    <brk id="12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view="pageBreakPreview" zoomScale="120" zoomScaleNormal="100" zoomScaleSheetLayoutView="120" workbookViewId="0">
      <selection activeCell="C14" sqref="C14"/>
    </sheetView>
  </sheetViews>
  <sheetFormatPr defaultRowHeight="13.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2:12" ht="16.5" customHeight="1"/>
    <row r="2" spans="2:12">
      <c r="B2" s="154" t="s">
        <v>75</v>
      </c>
    </row>
    <row r="3" spans="2:12">
      <c r="B3" s="154" t="s">
        <v>76</v>
      </c>
      <c r="C3" s="155"/>
      <c r="D3" s="156"/>
      <c r="E3" s="156"/>
      <c r="F3" s="156"/>
      <c r="G3" s="156"/>
      <c r="H3" s="156"/>
      <c r="I3" s="156"/>
      <c r="J3" s="156"/>
      <c r="K3" s="156"/>
      <c r="L3" s="157" t="s">
        <v>168</v>
      </c>
    </row>
    <row r="4" spans="2:12" ht="15.95" customHeight="1">
      <c r="B4" s="225" t="s">
        <v>58</v>
      </c>
      <c r="C4" s="223" t="s">
        <v>77</v>
      </c>
      <c r="D4" s="158"/>
      <c r="E4" s="228" t="s">
        <v>78</v>
      </c>
      <c r="F4" s="225" t="s">
        <v>79</v>
      </c>
      <c r="G4" s="225" t="s">
        <v>80</v>
      </c>
      <c r="H4" s="225" t="s">
        <v>81</v>
      </c>
      <c r="I4" s="223" t="s">
        <v>82</v>
      </c>
      <c r="J4" s="159"/>
      <c r="K4" s="160"/>
      <c r="L4" s="225" t="s">
        <v>83</v>
      </c>
    </row>
    <row r="5" spans="2:12" ht="15.95" customHeight="1">
      <c r="B5" s="227"/>
      <c r="C5" s="226"/>
      <c r="D5" s="161" t="s">
        <v>84</v>
      </c>
      <c r="E5" s="229"/>
      <c r="F5" s="226"/>
      <c r="G5" s="226"/>
      <c r="H5" s="226"/>
      <c r="I5" s="224"/>
      <c r="J5" s="162" t="s">
        <v>85</v>
      </c>
      <c r="K5" s="162" t="s">
        <v>86</v>
      </c>
      <c r="L5" s="226"/>
    </row>
    <row r="6" spans="2:12" ht="24.95" customHeight="1">
      <c r="B6" s="163" t="s">
        <v>87</v>
      </c>
      <c r="C6" s="164"/>
      <c r="D6" s="165"/>
      <c r="E6" s="166"/>
      <c r="F6" s="164"/>
      <c r="G6" s="164"/>
      <c r="H6" s="164"/>
      <c r="I6" s="164"/>
      <c r="J6" s="164"/>
      <c r="K6" s="164"/>
      <c r="L6" s="164"/>
    </row>
    <row r="7" spans="2:12" ht="24.95" customHeight="1">
      <c r="B7" s="163" t="s">
        <v>88</v>
      </c>
      <c r="C7" s="164">
        <v>38577501</v>
      </c>
      <c r="D7" s="165">
        <v>13697175</v>
      </c>
      <c r="E7" s="166">
        <v>38577501</v>
      </c>
      <c r="F7" s="164">
        <v>0</v>
      </c>
      <c r="G7" s="164">
        <v>0</v>
      </c>
      <c r="H7" s="164">
        <v>0</v>
      </c>
      <c r="I7" s="164">
        <v>0</v>
      </c>
      <c r="J7" s="164">
        <v>0</v>
      </c>
      <c r="K7" s="164">
        <v>0</v>
      </c>
      <c r="L7" s="164">
        <v>0</v>
      </c>
    </row>
    <row r="8" spans="2:12" ht="25.5" customHeight="1">
      <c r="B8" s="163" t="s">
        <v>89</v>
      </c>
      <c r="C8" s="164">
        <v>138321825</v>
      </c>
      <c r="D8" s="165">
        <v>6259223</v>
      </c>
      <c r="E8" s="166">
        <v>138321825</v>
      </c>
      <c r="F8" s="164">
        <v>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</row>
    <row r="9" spans="2:12" ht="25.5" customHeight="1">
      <c r="B9" s="163" t="s">
        <v>90</v>
      </c>
      <c r="C9" s="164">
        <v>131515146</v>
      </c>
      <c r="D9" s="165">
        <v>302071</v>
      </c>
      <c r="E9" s="166">
        <v>1115146</v>
      </c>
      <c r="F9" s="164">
        <v>0</v>
      </c>
      <c r="G9" s="164">
        <v>0</v>
      </c>
      <c r="H9" s="164">
        <v>130400000</v>
      </c>
      <c r="I9" s="164">
        <v>0</v>
      </c>
      <c r="J9" s="164">
        <v>0</v>
      </c>
      <c r="K9" s="164">
        <v>0</v>
      </c>
      <c r="L9" s="164">
        <v>0</v>
      </c>
    </row>
    <row r="10" spans="2:12" ht="24.95" customHeight="1">
      <c r="B10" s="163" t="s">
        <v>91</v>
      </c>
      <c r="C10" s="164">
        <v>8094521</v>
      </c>
      <c r="D10" s="165">
        <v>710425</v>
      </c>
      <c r="E10" s="166">
        <v>8094521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</row>
    <row r="11" spans="2:12" ht="24.95" customHeight="1">
      <c r="B11" s="163" t="s">
        <v>92</v>
      </c>
      <c r="C11" s="164">
        <v>81136884</v>
      </c>
      <c r="D11" s="165">
        <v>16404725</v>
      </c>
      <c r="E11" s="166">
        <v>78934392</v>
      </c>
      <c r="F11" s="164">
        <v>274857</v>
      </c>
      <c r="G11" s="164">
        <v>360000</v>
      </c>
      <c r="H11" s="164">
        <v>1567635</v>
      </c>
      <c r="I11" s="164">
        <v>0</v>
      </c>
      <c r="J11" s="164">
        <v>0</v>
      </c>
      <c r="K11" s="164">
        <v>0</v>
      </c>
      <c r="L11" s="164">
        <v>0</v>
      </c>
    </row>
    <row r="12" spans="2:12" ht="24.95" customHeight="1">
      <c r="B12" s="163" t="s">
        <v>93</v>
      </c>
      <c r="C12" s="164">
        <v>1738032975</v>
      </c>
      <c r="D12" s="165">
        <v>163031031</v>
      </c>
      <c r="E12" s="166">
        <v>1679021339</v>
      </c>
      <c r="F12" s="164">
        <v>1289420</v>
      </c>
      <c r="G12" s="164">
        <v>0</v>
      </c>
      <c r="H12" s="164">
        <v>57722216</v>
      </c>
      <c r="I12" s="164">
        <v>0</v>
      </c>
      <c r="J12" s="164">
        <v>0</v>
      </c>
      <c r="K12" s="164">
        <v>0</v>
      </c>
      <c r="L12" s="164">
        <v>0</v>
      </c>
    </row>
    <row r="13" spans="2:12" ht="24.95" customHeight="1">
      <c r="B13" s="163" t="s">
        <v>94</v>
      </c>
      <c r="C13" s="164"/>
      <c r="D13" s="165"/>
      <c r="E13" s="166"/>
      <c r="F13" s="164"/>
      <c r="G13" s="164"/>
      <c r="H13" s="164"/>
      <c r="I13" s="164"/>
      <c r="J13" s="164"/>
      <c r="K13" s="164"/>
      <c r="L13" s="164"/>
    </row>
    <row r="14" spans="2:12" ht="24.95" customHeight="1">
      <c r="B14" s="163" t="s">
        <v>95</v>
      </c>
      <c r="C14" s="164">
        <v>396058355</v>
      </c>
      <c r="D14" s="165">
        <v>28583744</v>
      </c>
      <c r="E14" s="166">
        <v>40993420</v>
      </c>
      <c r="F14" s="164">
        <v>0</v>
      </c>
      <c r="G14" s="164">
        <v>70435000</v>
      </c>
      <c r="H14" s="164">
        <v>284629935</v>
      </c>
      <c r="I14" s="164">
        <v>0</v>
      </c>
      <c r="J14" s="164">
        <v>0</v>
      </c>
      <c r="K14" s="164">
        <v>0</v>
      </c>
      <c r="L14" s="164">
        <v>0</v>
      </c>
    </row>
    <row r="15" spans="2:12" ht="24.95" customHeight="1">
      <c r="B15" s="163" t="s">
        <v>96</v>
      </c>
      <c r="C15" s="164">
        <v>1178322</v>
      </c>
      <c r="D15" s="165">
        <v>377062</v>
      </c>
      <c r="E15" s="166">
        <v>1178322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</row>
    <row r="16" spans="2:12" ht="24.95" customHeight="1">
      <c r="B16" s="163" t="s">
        <v>97</v>
      </c>
      <c r="C16" s="164">
        <v>0</v>
      </c>
      <c r="D16" s="165">
        <v>0</v>
      </c>
      <c r="E16" s="166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</row>
    <row r="17" spans="2:12" ht="24.95" customHeight="1">
      <c r="B17" s="163" t="s">
        <v>98</v>
      </c>
      <c r="C17" s="164">
        <v>307692</v>
      </c>
      <c r="D17" s="165">
        <v>153846</v>
      </c>
      <c r="E17" s="166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307692</v>
      </c>
    </row>
    <row r="18" spans="2:12" ht="24.95" customHeight="1">
      <c r="B18" s="167" t="s">
        <v>44</v>
      </c>
      <c r="C18" s="166">
        <v>2533223221</v>
      </c>
      <c r="D18" s="165">
        <v>229519302</v>
      </c>
      <c r="E18" s="166">
        <v>1986236466</v>
      </c>
      <c r="F18" s="164">
        <v>1564277</v>
      </c>
      <c r="G18" s="164">
        <v>70795000</v>
      </c>
      <c r="H18" s="164">
        <v>474319786</v>
      </c>
      <c r="I18" s="164">
        <v>0</v>
      </c>
      <c r="J18" s="164">
        <v>0</v>
      </c>
      <c r="K18" s="164">
        <v>0</v>
      </c>
      <c r="L18" s="164">
        <v>307692</v>
      </c>
    </row>
    <row r="19" spans="2:12" ht="24.95" customHeight="1">
      <c r="B19" s="168"/>
      <c r="C19" s="155"/>
      <c r="D19" s="155"/>
      <c r="E19" s="155"/>
      <c r="F19" s="155"/>
      <c r="G19" s="155"/>
      <c r="H19" s="155"/>
      <c r="I19" s="155"/>
      <c r="J19" s="155"/>
      <c r="K19" s="155"/>
      <c r="L19" s="155"/>
    </row>
    <row r="20" spans="2:12" ht="24.95" customHeight="1">
      <c r="B20" s="168"/>
      <c r="C20" s="155"/>
      <c r="D20" s="155"/>
      <c r="E20" s="155"/>
      <c r="F20" s="155"/>
      <c r="G20" s="155"/>
      <c r="H20" s="155"/>
      <c r="I20" s="155"/>
      <c r="J20" s="155"/>
      <c r="K20" s="155"/>
      <c r="L20" s="155"/>
    </row>
    <row r="21" spans="2:12" ht="3.75" customHeight="1"/>
    <row r="22" spans="2:12" ht="12" customHeight="1"/>
    <row r="32" spans="2:12" ht="24.75" customHeight="1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="90" zoomScaleNormal="80" zoomScaleSheetLayoutView="90" workbookViewId="0">
      <selection activeCell="C19" sqref="C19"/>
    </sheetView>
  </sheetViews>
  <sheetFormatPr defaultRowHeight="13.5"/>
  <cols>
    <col min="1" max="1" width="13.875" bestFit="1" customWidth="1"/>
    <col min="2" max="2" width="5.875" style="153" customWidth="1"/>
    <col min="3" max="3" width="18.25" style="153" customWidth="1"/>
    <col min="4" max="4" width="15.125" style="153" bestFit="1" customWidth="1"/>
    <col min="5" max="12" width="11.625" style="153" customWidth="1"/>
    <col min="13" max="13" width="0.875" style="153" customWidth="1"/>
    <col min="14" max="14" width="13.625" style="153" customWidth="1"/>
  </cols>
  <sheetData>
    <row r="1" spans="3:13" s="153" customFormat="1"/>
    <row r="2" spans="3:13" s="153" customFormat="1" ht="19.5" customHeight="1">
      <c r="C2" s="169" t="s">
        <v>99</v>
      </c>
      <c r="D2" s="170"/>
      <c r="E2" s="170"/>
      <c r="F2" s="170"/>
      <c r="G2" s="170"/>
      <c r="H2" s="170"/>
      <c r="I2" s="170"/>
      <c r="J2" s="170"/>
      <c r="K2" s="171" t="s">
        <v>166</v>
      </c>
      <c r="L2" s="170"/>
      <c r="M2" s="170"/>
    </row>
    <row r="3" spans="3:13" s="153" customFormat="1" ht="27" customHeight="1">
      <c r="C3" s="232" t="s">
        <v>77</v>
      </c>
      <c r="D3" s="234" t="s">
        <v>100</v>
      </c>
      <c r="E3" s="236" t="s">
        <v>101</v>
      </c>
      <c r="F3" s="236" t="s">
        <v>102</v>
      </c>
      <c r="G3" s="236" t="s">
        <v>103</v>
      </c>
      <c r="H3" s="236" t="s">
        <v>104</v>
      </c>
      <c r="I3" s="236" t="s">
        <v>105</v>
      </c>
      <c r="J3" s="236" t="s">
        <v>106</v>
      </c>
      <c r="K3" s="236" t="s">
        <v>107</v>
      </c>
      <c r="L3" s="230"/>
    </row>
    <row r="4" spans="3:13" s="153" customFormat="1" ht="18" customHeight="1">
      <c r="C4" s="233"/>
      <c r="D4" s="235"/>
      <c r="E4" s="237"/>
      <c r="F4" s="237"/>
      <c r="G4" s="237"/>
      <c r="H4" s="237"/>
      <c r="I4" s="237"/>
      <c r="J4" s="237"/>
      <c r="K4" s="237"/>
      <c r="L4" s="231"/>
    </row>
    <row r="5" spans="3:13" s="153" customFormat="1" ht="30" customHeight="1">
      <c r="C5" s="61">
        <v>2533223221</v>
      </c>
      <c r="D5" s="172">
        <v>2337465172</v>
      </c>
      <c r="E5" s="173">
        <v>170666254</v>
      </c>
      <c r="F5" s="173">
        <v>23802375</v>
      </c>
      <c r="G5" s="173">
        <v>0</v>
      </c>
      <c r="H5" s="173">
        <v>0</v>
      </c>
      <c r="I5" s="173">
        <v>1289420</v>
      </c>
      <c r="J5" s="173">
        <v>0</v>
      </c>
      <c r="K5" s="174">
        <v>4.8318471432577548E-3</v>
      </c>
      <c r="L5" s="175"/>
    </row>
    <row r="6" spans="3:13" s="153" customFormat="1"/>
    <row r="7" spans="3:13" s="153" customFormat="1"/>
    <row r="8" spans="3:13" s="153" customFormat="1"/>
    <row r="9" spans="3:13" s="153" customFormat="1"/>
    <row r="10" spans="3:13" s="153" customFormat="1" ht="19.5" customHeight="1">
      <c r="C10" s="169" t="s">
        <v>108</v>
      </c>
      <c r="D10" s="170"/>
      <c r="E10" s="170"/>
      <c r="F10" s="170"/>
      <c r="G10" s="170"/>
      <c r="H10" s="170"/>
      <c r="I10" s="170"/>
      <c r="J10" s="170"/>
      <c r="K10" s="170"/>
      <c r="L10" s="171" t="s">
        <v>167</v>
      </c>
    </row>
    <row r="11" spans="3:13" s="153" customFormat="1">
      <c r="C11" s="232" t="s">
        <v>77</v>
      </c>
      <c r="D11" s="234" t="s">
        <v>109</v>
      </c>
      <c r="E11" s="236" t="s">
        <v>110</v>
      </c>
      <c r="F11" s="236" t="s">
        <v>111</v>
      </c>
      <c r="G11" s="236" t="s">
        <v>112</v>
      </c>
      <c r="H11" s="236" t="s">
        <v>113</v>
      </c>
      <c r="I11" s="236" t="s">
        <v>114</v>
      </c>
      <c r="J11" s="236" t="s">
        <v>115</v>
      </c>
      <c r="K11" s="236" t="s">
        <v>116</v>
      </c>
      <c r="L11" s="236" t="s">
        <v>117</v>
      </c>
    </row>
    <row r="12" spans="3:13" s="153" customFormat="1">
      <c r="C12" s="233"/>
      <c r="D12" s="235"/>
      <c r="E12" s="237"/>
      <c r="F12" s="237"/>
      <c r="G12" s="237"/>
      <c r="H12" s="237"/>
      <c r="I12" s="237"/>
      <c r="J12" s="237"/>
      <c r="K12" s="237"/>
      <c r="L12" s="237"/>
    </row>
    <row r="13" spans="3:13" s="153" customFormat="1" ht="34.15" customHeight="1">
      <c r="C13" s="61">
        <v>2533223221</v>
      </c>
      <c r="D13" s="172">
        <v>229519302</v>
      </c>
      <c r="E13" s="173">
        <v>244040706</v>
      </c>
      <c r="F13" s="173">
        <v>257505351</v>
      </c>
      <c r="G13" s="173">
        <v>291514650</v>
      </c>
      <c r="H13" s="173">
        <v>288387042</v>
      </c>
      <c r="I13" s="173">
        <v>876030508</v>
      </c>
      <c r="J13" s="173">
        <v>223908641</v>
      </c>
      <c r="K13" s="173">
        <v>80439395</v>
      </c>
      <c r="L13" s="173">
        <v>41877626</v>
      </c>
    </row>
    <row r="14" spans="3:13" s="153" customFormat="1"/>
    <row r="15" spans="3:13" s="153" customFormat="1"/>
    <row r="16" spans="3:13" s="153" customFormat="1" ht="19.5" customHeight="1">
      <c r="C16" s="169" t="s">
        <v>118</v>
      </c>
      <c r="F16" s="170"/>
      <c r="G16" s="170"/>
      <c r="H16" s="170"/>
      <c r="I16" s="171" t="s">
        <v>167</v>
      </c>
    </row>
    <row r="17" spans="3:9" s="153" customFormat="1" ht="13.15" customHeight="1">
      <c r="C17" s="232" t="s">
        <v>119</v>
      </c>
      <c r="D17" s="238" t="s">
        <v>120</v>
      </c>
      <c r="E17" s="239"/>
      <c r="F17" s="239"/>
      <c r="G17" s="239"/>
      <c r="H17" s="239"/>
      <c r="I17" s="240"/>
    </row>
    <row r="18" spans="3:9" s="153" customFormat="1" ht="20.25" customHeight="1">
      <c r="C18" s="233"/>
      <c r="D18" s="241"/>
      <c r="E18" s="242"/>
      <c r="F18" s="242"/>
      <c r="G18" s="242"/>
      <c r="H18" s="242"/>
      <c r="I18" s="243"/>
    </row>
    <row r="19" spans="3:9" s="153" customFormat="1" ht="32.450000000000003" customHeight="1">
      <c r="C19" s="176">
        <v>0</v>
      </c>
      <c r="D19" s="244" t="s">
        <v>170</v>
      </c>
      <c r="E19" s="245"/>
      <c r="F19" s="245"/>
      <c r="G19" s="245"/>
      <c r="H19" s="245"/>
      <c r="I19" s="246"/>
    </row>
    <row r="20" spans="3:9" s="153" customFormat="1" ht="9.75" customHeight="1"/>
    <row r="21" spans="3:9" s="153" customFormat="1"/>
  </sheetData>
  <mergeCells count="23">
    <mergeCell ref="D19:I19"/>
    <mergeCell ref="I11:I12"/>
    <mergeCell ref="J11:J12"/>
    <mergeCell ref="K11:K12"/>
    <mergeCell ref="L11:L12"/>
    <mergeCell ref="C17:C18"/>
    <mergeCell ref="D17:I18"/>
    <mergeCell ref="I3:I4"/>
    <mergeCell ref="J3:J4"/>
    <mergeCell ref="K3:K4"/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27559055118110237" bottom="0.19685039370078741" header="0.59055118110236227" footer="0.39370078740157483"/>
  <pageSetup paperSize="9" scale="1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H8"/>
  <sheetViews>
    <sheetView view="pageBreakPreview" zoomScale="110" zoomScaleNormal="100" zoomScaleSheetLayoutView="110" workbookViewId="0">
      <selection activeCell="B3" sqref="B3:B4"/>
    </sheetView>
  </sheetViews>
  <sheetFormatPr defaultRowHeight="13.5"/>
  <cols>
    <col min="1" max="1" width="5.125" style="34" customWidth="1"/>
    <col min="2" max="7" width="16.625" style="34" customWidth="1"/>
    <col min="8" max="8" width="0.875" style="34" customWidth="1"/>
    <col min="9" max="16384" width="9" style="34"/>
  </cols>
  <sheetData>
    <row r="1" spans="2:8" ht="7.5" customHeight="1"/>
    <row r="2" spans="2:8" ht="15.75" customHeight="1">
      <c r="B2" s="53" t="s">
        <v>121</v>
      </c>
      <c r="G2" s="54" t="s">
        <v>168</v>
      </c>
    </row>
    <row r="3" spans="2:8" s="56" customFormat="1" ht="23.1" customHeight="1">
      <c r="B3" s="215" t="s">
        <v>122</v>
      </c>
      <c r="C3" s="215" t="s">
        <v>123</v>
      </c>
      <c r="D3" s="215" t="s">
        <v>124</v>
      </c>
      <c r="E3" s="220" t="s">
        <v>125</v>
      </c>
      <c r="F3" s="221"/>
      <c r="G3" s="215" t="s">
        <v>126</v>
      </c>
      <c r="H3" s="55"/>
    </row>
    <row r="4" spans="2:8" s="56" customFormat="1" ht="23.1" customHeight="1">
      <c r="B4" s="219"/>
      <c r="C4" s="219"/>
      <c r="D4" s="219"/>
      <c r="E4" s="57" t="s">
        <v>127</v>
      </c>
      <c r="F4" s="57" t="s">
        <v>128</v>
      </c>
      <c r="G4" s="219"/>
      <c r="H4" s="55"/>
    </row>
    <row r="5" spans="2:8" s="56" customFormat="1" ht="27" customHeight="1">
      <c r="B5" s="188" t="s">
        <v>171</v>
      </c>
      <c r="C5" s="59">
        <v>16647614</v>
      </c>
      <c r="D5" s="59">
        <v>17914175</v>
      </c>
      <c r="E5" s="59">
        <v>16647614</v>
      </c>
      <c r="F5" s="60">
        <v>0</v>
      </c>
      <c r="G5" s="59">
        <f>C5+D5-E5</f>
        <v>17914175</v>
      </c>
      <c r="H5" s="55"/>
    </row>
    <row r="6" spans="2:8" s="56" customFormat="1" ht="27" customHeight="1">
      <c r="B6" s="188" t="s">
        <v>172</v>
      </c>
      <c r="C6" s="59">
        <v>195148991</v>
      </c>
      <c r="D6" s="59">
        <v>0</v>
      </c>
      <c r="E6" s="60">
        <v>20743565</v>
      </c>
      <c r="F6" s="60">
        <v>0</v>
      </c>
      <c r="G6" s="59">
        <f>C6+D6-E6</f>
        <v>174405426</v>
      </c>
      <c r="H6" s="55"/>
    </row>
    <row r="7" spans="2:8" s="56" customFormat="1" ht="29.1" customHeight="1">
      <c r="B7" s="58" t="s">
        <v>7</v>
      </c>
      <c r="C7" s="59">
        <f>SUM(C5:C6)</f>
        <v>211796605</v>
      </c>
      <c r="D7" s="59">
        <f>SUM(D5:D6)</f>
        <v>17914175</v>
      </c>
      <c r="E7" s="59">
        <f>SUM(E5:E6)</f>
        <v>37391179</v>
      </c>
      <c r="F7" s="59">
        <f>SUM(F5:F6)</f>
        <v>0</v>
      </c>
      <c r="G7" s="59">
        <f>SUM(G5:G6)</f>
        <v>192319601</v>
      </c>
      <c r="H7" s="55"/>
    </row>
    <row r="8" spans="2:8">
      <c r="E8" s="153"/>
    </row>
  </sheetData>
  <mergeCells count="5">
    <mergeCell ref="B3:B4"/>
    <mergeCell ref="C3:C4"/>
    <mergeCell ref="D3:D4"/>
    <mergeCell ref="E3:F3"/>
    <mergeCell ref="G3:G4"/>
  </mergeCells>
  <phoneticPr fontId="4"/>
  <printOptions horizontalCentered="1"/>
  <pageMargins left="0.19685039370078741" right="0.11811023622047245" top="0.47244094488188981" bottom="0.35433070866141736" header="0.31496062992125984" footer="0.31496062992125984"/>
  <pageSetup paperSize="9" scale="1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view="pageBreakPreview" zoomScaleNormal="100" zoomScaleSheetLayoutView="100" workbookViewId="0">
      <selection activeCell="D8" sqref="D8"/>
    </sheetView>
  </sheetViews>
  <sheetFormatPr defaultRowHeight="13.5"/>
  <cols>
    <col min="1" max="1" width="3.625" customWidth="1"/>
    <col min="2" max="3" width="14.625" customWidth="1"/>
    <col min="4" max="4" width="33.875" bestFit="1" customWidth="1"/>
    <col min="5" max="5" width="45" bestFit="1" customWidth="1"/>
    <col min="6" max="6" width="12.5" customWidth="1"/>
    <col min="7" max="7" width="21.5" bestFit="1" customWidth="1"/>
    <col min="8" max="8" width="1" customWidth="1"/>
    <col min="9" max="9" width="1.5" customWidth="1"/>
  </cols>
  <sheetData>
    <row r="1" spans="2:7" ht="33.75" customHeight="1"/>
    <row r="2" spans="2:7">
      <c r="B2" s="177" t="s">
        <v>129</v>
      </c>
    </row>
    <row r="3" spans="2:7">
      <c r="B3" s="177" t="s">
        <v>130</v>
      </c>
      <c r="C3" s="178"/>
      <c r="D3" s="178"/>
      <c r="G3" s="179" t="s">
        <v>169</v>
      </c>
    </row>
    <row r="4" spans="2:7" ht="24.95" customHeight="1">
      <c r="B4" s="247" t="s">
        <v>15</v>
      </c>
      <c r="C4" s="247"/>
      <c r="D4" s="180" t="s">
        <v>131</v>
      </c>
      <c r="E4" s="180" t="s">
        <v>132</v>
      </c>
      <c r="F4" s="181" t="s">
        <v>133</v>
      </c>
      <c r="G4" s="180" t="s">
        <v>134</v>
      </c>
    </row>
    <row r="5" spans="2:7" ht="24.95" customHeight="1">
      <c r="B5" s="256" t="s">
        <v>232</v>
      </c>
      <c r="C5" s="257"/>
      <c r="D5" s="186"/>
      <c r="E5" s="186"/>
      <c r="F5" s="189">
        <v>0</v>
      </c>
      <c r="G5" s="184"/>
    </row>
    <row r="6" spans="2:7" ht="24.95" customHeight="1">
      <c r="B6" s="258"/>
      <c r="C6" s="259"/>
      <c r="D6" s="185" t="s">
        <v>135</v>
      </c>
      <c r="E6" s="182"/>
      <c r="F6" s="189">
        <v>0</v>
      </c>
      <c r="G6" s="184"/>
    </row>
    <row r="7" spans="2:7" ht="24.95" customHeight="1">
      <c r="B7" s="248" t="s">
        <v>136</v>
      </c>
      <c r="C7" s="249"/>
      <c r="D7" s="186" t="s">
        <v>204</v>
      </c>
      <c r="E7" s="186" t="s">
        <v>221</v>
      </c>
      <c r="F7" s="189">
        <v>44046000</v>
      </c>
      <c r="G7" s="184" t="s">
        <v>202</v>
      </c>
    </row>
    <row r="8" spans="2:7" ht="24.95" customHeight="1">
      <c r="B8" s="250"/>
      <c r="C8" s="251"/>
      <c r="D8" s="186" t="s">
        <v>206</v>
      </c>
      <c r="E8" s="186" t="s">
        <v>222</v>
      </c>
      <c r="F8" s="189">
        <v>16562000</v>
      </c>
      <c r="G8" s="184" t="s">
        <v>202</v>
      </c>
    </row>
    <row r="9" spans="2:7" ht="24.95" customHeight="1">
      <c r="B9" s="250"/>
      <c r="C9" s="251"/>
      <c r="D9" s="186" t="s">
        <v>223</v>
      </c>
      <c r="E9" s="186" t="s">
        <v>224</v>
      </c>
      <c r="F9" s="189">
        <v>12044089</v>
      </c>
      <c r="G9" s="184" t="s">
        <v>201</v>
      </c>
    </row>
    <row r="10" spans="2:7" ht="24.95" customHeight="1">
      <c r="B10" s="250"/>
      <c r="C10" s="251"/>
      <c r="D10" s="186" t="s">
        <v>203</v>
      </c>
      <c r="E10" s="186" t="s">
        <v>225</v>
      </c>
      <c r="F10" s="189">
        <v>10850000</v>
      </c>
      <c r="G10" s="184" t="s">
        <v>202</v>
      </c>
    </row>
    <row r="11" spans="2:7" ht="24.95" customHeight="1">
      <c r="B11" s="250"/>
      <c r="C11" s="251"/>
      <c r="D11" s="186" t="s">
        <v>205</v>
      </c>
      <c r="E11" s="186" t="s">
        <v>222</v>
      </c>
      <c r="F11" s="189">
        <v>9248000</v>
      </c>
      <c r="G11" s="184" t="s">
        <v>202</v>
      </c>
    </row>
    <row r="12" spans="2:7" ht="24.95" customHeight="1">
      <c r="B12" s="250"/>
      <c r="C12" s="251"/>
      <c r="D12" s="186" t="s">
        <v>226</v>
      </c>
      <c r="E12" s="186" t="s">
        <v>228</v>
      </c>
      <c r="F12" s="189">
        <v>125958041</v>
      </c>
      <c r="G12" s="184" t="s">
        <v>227</v>
      </c>
    </row>
    <row r="13" spans="2:7" ht="24.95" customHeight="1">
      <c r="B13" s="250"/>
      <c r="C13" s="251"/>
      <c r="D13" s="186" t="s">
        <v>229</v>
      </c>
      <c r="E13" s="187" t="s">
        <v>230</v>
      </c>
      <c r="F13" s="189">
        <v>109705072</v>
      </c>
      <c r="G13" s="184" t="s">
        <v>231</v>
      </c>
    </row>
    <row r="14" spans="2:7" ht="24.95" customHeight="1">
      <c r="B14" s="252"/>
      <c r="C14" s="253"/>
      <c r="D14" s="185" t="s">
        <v>135</v>
      </c>
      <c r="E14" s="182"/>
      <c r="F14" s="52">
        <f>SUM(F7:F13)</f>
        <v>328413202</v>
      </c>
      <c r="G14" s="183"/>
    </row>
    <row r="15" spans="2:7" ht="24.95" customHeight="1">
      <c r="B15" s="254" t="s">
        <v>44</v>
      </c>
      <c r="C15" s="255"/>
      <c r="D15" s="183"/>
      <c r="E15" s="182"/>
      <c r="F15" s="51">
        <f>SUM(F14:F14)</f>
        <v>328413202</v>
      </c>
      <c r="G15" s="183"/>
    </row>
    <row r="16" spans="2:7" ht="3.75" customHeight="1"/>
    <row r="17" ht="12" customHeight="1"/>
  </sheetData>
  <mergeCells count="4">
    <mergeCell ref="B4:C4"/>
    <mergeCell ref="B7:C14"/>
    <mergeCell ref="B15:C15"/>
    <mergeCell ref="B5:C6"/>
  </mergeCells>
  <phoneticPr fontId="4"/>
  <dataValidations count="1">
    <dataValidation type="list" allowBlank="1" showInputMessage="1" showErrorMessage="1" sqref="G5:G12">
      <formula1>"生活インフラ・ 国土保全,教育,福祉,環境衛生,産業振興,消防,総務"</formula1>
    </dataValidation>
  </dataValidations>
  <printOptions horizontalCentered="1"/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有形固定資産</vt:lpstr>
      <vt:lpstr>投資及び出資金の明細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 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'地方債（借入先別）'!Print_Area</vt:lpstr>
      <vt:lpstr>'地方債（利率別など）'!Print_Area</vt:lpstr>
      <vt:lpstr>投資及び出資金の明細!Print_Area</vt:lpstr>
      <vt:lpstr>'補助金 '!Print_Area</vt:lpstr>
      <vt:lpstr>未収金及び長期延滞債権!Print_Area</vt:lpstr>
      <vt:lpstr>有形固定資産!Print_Area</vt:lpstr>
      <vt:lpstr>投資及び出資金の明細!Print_Titles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kawaguchi tomoyuki</cp:lastModifiedBy>
  <cp:lastPrinted>2019-02-20T23:33:56Z</cp:lastPrinted>
  <dcterms:created xsi:type="dcterms:W3CDTF">2014-03-27T08:10:30Z</dcterms:created>
  <dcterms:modified xsi:type="dcterms:W3CDTF">2019-02-20T23:33:57Z</dcterms:modified>
</cp:coreProperties>
</file>