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3.一般会計等財務書類\"/>
    </mc:Choice>
  </mc:AlternateContent>
  <xr:revisionPtr revIDLastSave="0" documentId="13_ncr:1_{91181360-809B-477C-AA76-D7D97DB0F743}" xr6:coauthVersionLast="45" xr6:coauthVersionMax="45" xr10:uidLastSave="{00000000-0000-0000-0000-000000000000}"/>
  <bookViews>
    <workbookView xWindow="-108" yWindow="-108" windowWidth="23256" windowHeight="12576" firstSheet="5" activeTab="9" xr2:uid="{00000000-000D-0000-FFFF-FFFF00000000}"/>
  </bookViews>
  <sheets>
    <sheet name="【済】有形固定資産" sheetId="7" r:id="rId1"/>
    <sheet name="【済】投資及び出資金の明細" sheetId="8" r:id="rId2"/>
    <sheet name="【済】基金" sheetId="9" r:id="rId3"/>
    <sheet name="【済】貸付金" sheetId="10" r:id="rId4"/>
    <sheet name="【済】未収金及び長期延滞債権" sheetId="11" r:id="rId5"/>
    <sheet name="【済】地方債（借入先別）" sheetId="26" r:id="rId6"/>
    <sheet name="【済】地方債（利率別など）" sheetId="27" r:id="rId7"/>
    <sheet name="【済】引当金" sheetId="14" r:id="rId8"/>
    <sheet name="【済】補助金 " sheetId="24" r:id="rId9"/>
    <sheet name="【済】財源明細" sheetId="16" r:id="rId10"/>
    <sheet name="【済】財源情報明細" sheetId="17" r:id="rId11"/>
    <sheet name="【済】資金明細" sheetId="18" r:id="rId12"/>
  </sheets>
  <definedNames>
    <definedName name="_xlnm.Print_Area" localSheetId="7">【済】引当金!$A$1:$H$8</definedName>
    <definedName name="_xlnm.Print_Area" localSheetId="2">【済】基金!$B$1:$L$17</definedName>
    <definedName name="_xlnm.Print_Area" localSheetId="10">【済】財源情報明細!$B$1:$I$10</definedName>
    <definedName name="_xlnm.Print_Area" localSheetId="9">【済】財源明細!$A$2:$G$32</definedName>
    <definedName name="_xlnm.Print_Area" localSheetId="11">【済】資金明細!$A$1:$D$7</definedName>
    <definedName name="_xlnm.Print_Area" localSheetId="3">【済】貸付金!$A$1:$H$11</definedName>
    <definedName name="_xlnm.Print_Area" localSheetId="5">'【済】地方債（借入先別）'!$A$1:$M$19</definedName>
    <definedName name="_xlnm.Print_Area" localSheetId="6">'【済】地方債（利率別など）'!$B$1:$M$20</definedName>
    <definedName name="_xlnm.Print_Area" localSheetId="1">【済】投資及び出資金の明細!$A$1:$M$21</definedName>
    <definedName name="_xlnm.Print_Area" localSheetId="8">'【済】補助金 '!$A$1:$H$16</definedName>
    <definedName name="_xlnm.Print_Area" localSheetId="4">【済】未収金及び長期延滞債権!$B$1:$I$13</definedName>
    <definedName name="_xlnm.Print_Area" localSheetId="0">【済】有形固定資産!$A$1:$M$48</definedName>
    <definedName name="_xlnm.Print_Titles" localSheetId="1">【済】投資及び出資金の明細!$B:$B,【済】投資及び出資金の明細!$1:$1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7" l="1"/>
  <c r="E5" i="17"/>
  <c r="G13" i="7" l="1"/>
  <c r="J13" i="7" s="1"/>
  <c r="H5" i="17" l="1"/>
  <c r="I15" i="9" l="1"/>
  <c r="D15" i="9"/>
  <c r="H14" i="9"/>
  <c r="F14" i="24" l="1"/>
  <c r="L18" i="26"/>
  <c r="K18" i="26"/>
  <c r="J18" i="26"/>
  <c r="I18" i="26"/>
  <c r="H18" i="26"/>
  <c r="G18" i="26"/>
  <c r="F18" i="26"/>
  <c r="E18" i="26"/>
  <c r="D18" i="26"/>
  <c r="C18" i="26"/>
  <c r="D19" i="7" l="1"/>
  <c r="E19" i="7"/>
  <c r="F19" i="7"/>
  <c r="G8" i="17" l="1"/>
  <c r="G7" i="17"/>
  <c r="G6" i="17"/>
  <c r="H9" i="7" l="1"/>
  <c r="G6" i="14"/>
  <c r="G5" i="14"/>
  <c r="F15" i="24"/>
  <c r="G9" i="10" l="1"/>
  <c r="G8" i="10"/>
  <c r="G7" i="10"/>
  <c r="G6" i="10"/>
  <c r="G5" i="10"/>
  <c r="H4" i="8"/>
  <c r="F19" i="8"/>
  <c r="F18" i="8"/>
  <c r="K19" i="8"/>
  <c r="K18" i="8"/>
  <c r="H19" i="8"/>
  <c r="H18" i="8"/>
  <c r="H10" i="8"/>
  <c r="H17" i="8"/>
  <c r="H16" i="8"/>
  <c r="H15" i="8"/>
  <c r="H14" i="8"/>
  <c r="H13" i="8"/>
  <c r="H12" i="8"/>
  <c r="H11" i="8"/>
  <c r="H9" i="8"/>
  <c r="I18" i="8" l="1"/>
  <c r="I19" i="8"/>
  <c r="K46" i="7"/>
  <c r="K45" i="7"/>
  <c r="K44" i="7"/>
  <c r="K43" i="7"/>
  <c r="K42" i="7"/>
  <c r="K41" i="7"/>
  <c r="K39" i="7"/>
  <c r="K38" i="7"/>
  <c r="K37" i="7"/>
  <c r="K36" i="7"/>
  <c r="K35" i="7"/>
  <c r="K34" i="7"/>
  <c r="K33" i="7"/>
  <c r="K32" i="7"/>
  <c r="K31" i="7"/>
  <c r="H5" i="9" l="1"/>
  <c r="G15" i="9"/>
  <c r="F15" i="9"/>
  <c r="E15" i="9"/>
  <c r="H9" i="9"/>
  <c r="H8" i="9"/>
  <c r="H7" i="9"/>
  <c r="H6" i="9"/>
  <c r="H11" i="9"/>
  <c r="H10" i="9"/>
  <c r="K17" i="8" l="1"/>
  <c r="K16" i="8"/>
  <c r="K15" i="8"/>
  <c r="K14" i="8"/>
  <c r="K13" i="8"/>
  <c r="K12" i="8"/>
  <c r="K11" i="8"/>
  <c r="K10" i="8"/>
  <c r="K9" i="8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F11" i="8"/>
  <c r="I11" i="8" s="1"/>
  <c r="F10" i="8"/>
  <c r="I10" i="8" s="1"/>
  <c r="F9" i="8"/>
  <c r="I9" i="8" s="1"/>
  <c r="F4" i="8"/>
  <c r="I4" i="8" s="1"/>
  <c r="C6" i="18"/>
  <c r="G7" i="14" l="1"/>
  <c r="F7" i="14"/>
  <c r="H6" i="11"/>
  <c r="I6" i="11"/>
  <c r="D6" i="11"/>
  <c r="E6" i="11"/>
  <c r="D10" i="10"/>
  <c r="E10" i="10"/>
  <c r="F10" i="10"/>
  <c r="J5" i="8"/>
  <c r="C20" i="8" l="1"/>
  <c r="D20" i="8"/>
  <c r="E20" i="8"/>
  <c r="F20" i="8"/>
  <c r="G20" i="8"/>
  <c r="I20" i="8"/>
  <c r="J20" i="8"/>
  <c r="K20" i="8"/>
  <c r="L20" i="8"/>
  <c r="C5" i="8"/>
  <c r="D5" i="8"/>
  <c r="E5" i="8"/>
  <c r="F5" i="8"/>
  <c r="G5" i="8"/>
  <c r="I5" i="8"/>
  <c r="K5" i="8"/>
  <c r="H9" i="17" l="1"/>
  <c r="D9" i="17"/>
  <c r="G5" i="17"/>
  <c r="G9" i="17" l="1"/>
  <c r="E7" i="14"/>
  <c r="D7" i="14"/>
  <c r="C7" i="14"/>
  <c r="I11" i="11" l="1"/>
  <c r="I12" i="11" s="1"/>
  <c r="H11" i="11"/>
  <c r="E11" i="11"/>
  <c r="E12" i="11" s="1"/>
  <c r="D11" i="11"/>
  <c r="G10" i="10"/>
  <c r="C10" i="10"/>
  <c r="D12" i="11" l="1"/>
  <c r="H12" i="11"/>
  <c r="H13" i="9"/>
  <c r="H12" i="9"/>
  <c r="H15" i="9" s="1"/>
  <c r="K40" i="7" l="1"/>
  <c r="D40" i="7"/>
  <c r="J40" i="7"/>
  <c r="I40" i="7"/>
  <c r="H40" i="7"/>
  <c r="G40" i="7"/>
  <c r="F40" i="7"/>
  <c r="E40" i="7"/>
  <c r="E30" i="7"/>
  <c r="D30" i="7"/>
  <c r="J30" i="7"/>
  <c r="I30" i="7"/>
  <c r="I47" i="7" s="1"/>
  <c r="H30" i="7"/>
  <c r="G30" i="7"/>
  <c r="F30" i="7"/>
  <c r="I19" i="7"/>
  <c r="H19" i="7"/>
  <c r="I9" i="7"/>
  <c r="F9" i="7"/>
  <c r="E9" i="7"/>
  <c r="G12" i="7"/>
  <c r="G11" i="7"/>
  <c r="G10" i="7"/>
  <c r="G14" i="7"/>
  <c r="G25" i="7"/>
  <c r="J25" i="7" s="1"/>
  <c r="G24" i="7"/>
  <c r="J24" i="7" s="1"/>
  <c r="G23" i="7"/>
  <c r="J23" i="7" s="1"/>
  <c r="G22" i="7"/>
  <c r="J22" i="7" s="1"/>
  <c r="G21" i="7"/>
  <c r="J21" i="7" s="1"/>
  <c r="G20" i="7"/>
  <c r="G18" i="7"/>
  <c r="J18" i="7" s="1"/>
  <c r="G17" i="7"/>
  <c r="J17" i="7" s="1"/>
  <c r="G16" i="7"/>
  <c r="J16" i="7" s="1"/>
  <c r="G15" i="7"/>
  <c r="J15" i="7" s="1"/>
  <c r="D9" i="7"/>
  <c r="I26" i="7" l="1"/>
  <c r="K30" i="7"/>
  <c r="K47" i="7" s="1"/>
  <c r="J11" i="7"/>
  <c r="J10" i="7"/>
  <c r="J14" i="7"/>
  <c r="D26" i="7"/>
  <c r="J12" i="7"/>
  <c r="E26" i="7"/>
  <c r="H47" i="7"/>
  <c r="E47" i="7"/>
  <c r="F26" i="7"/>
  <c r="F47" i="7"/>
  <c r="J47" i="7"/>
  <c r="G9" i="7"/>
  <c r="G19" i="7"/>
  <c r="H26" i="7"/>
  <c r="G47" i="7"/>
  <c r="D47" i="7"/>
  <c r="J20" i="7"/>
  <c r="J19" i="7" s="1"/>
  <c r="J9" i="7" l="1"/>
  <c r="G26" i="7"/>
  <c r="J26" i="7" l="1"/>
</calcChain>
</file>

<file path=xl/sharedStrings.xml><?xml version="1.0" encoding="utf-8"?>
<sst xmlns="http://schemas.openxmlformats.org/spreadsheetml/2006/main" count="340" uniqueCount="239">
  <si>
    <t>金額</t>
    <rPh sb="0" eb="2">
      <t>キンガク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</si>
  <si>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</si>
  <si>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</si>
  <si>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</si>
  <si>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</si>
  <si>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</si>
  <si>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</si>
  <si>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</si>
  <si>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</si>
  <si>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</si>
  <si>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</si>
  <si>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</si>
  <si>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</si>
  <si>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</si>
  <si>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</si>
  <si>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</si>
  <si>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</si>
  <si>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</si>
  <si>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</si>
  <si>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</si>
  <si>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</si>
  <si>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</si>
  <si>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</si>
  <si>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</si>
  <si>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</si>
  <si>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</si>
  <si>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</si>
  <si>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</si>
  <si>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</si>
  <si>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</si>
  <si>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</si>
  <si>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</si>
  <si>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</si>
  <si>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</si>
  <si>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4"/>
  </si>
  <si>
    <t>　　建物</t>
    <rPh sb="2" eb="4">
      <t>タテモノ</t>
    </rPh>
    <phoneticPr fontId="12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</si>
  <si>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</si>
  <si>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</si>
  <si>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</si>
  <si>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</si>
  <si>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</si>
  <si>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</si>
  <si>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</si>
  <si>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</si>
  <si>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</si>
  <si>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</si>
  <si>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</si>
  <si>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</si>
  <si>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</si>
  <si>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</si>
  <si>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</si>
  <si>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</si>
  <si>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</si>
  <si>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</si>
  <si>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</si>
  <si>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</si>
  <si>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</si>
  <si>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</si>
  <si>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</si>
  <si>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</si>
  <si>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</si>
  <si>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</si>
  <si>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</si>
  <si>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</si>
  <si>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</si>
  <si>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</si>
  <si>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</si>
  <si>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</si>
  <si>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</si>
  <si>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</si>
  <si>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</si>
  <si>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2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</si>
  <si>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</si>
  <si>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2"/>
  </si>
  <si>
    <t>　　固定資産税</t>
    <rPh sb="2" eb="4">
      <t>コテイ</t>
    </rPh>
    <rPh sb="4" eb="7">
      <t>シサンゼイ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</si>
  <si>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</si>
  <si>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</si>
  <si>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</si>
  <si>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</si>
  <si>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</si>
  <si>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</si>
  <si>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</si>
  <si>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</si>
  <si>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</si>
  <si>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</si>
  <si>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</si>
  <si>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</si>
  <si>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</si>
  <si>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</si>
  <si>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</si>
  <si>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</si>
  <si>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</si>
  <si>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</si>
  <si>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</si>
  <si>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</si>
  <si>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</si>
  <si>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</si>
  <si>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</si>
  <si>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</si>
  <si>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</si>
  <si>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</si>
  <si>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</si>
  <si>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</si>
  <si>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</si>
  <si>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</si>
  <si>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</si>
  <si>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</si>
  <si>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</si>
  <si>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</si>
  <si>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</si>
  <si>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</si>
  <si>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</si>
  <si>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</si>
  <si>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</si>
  <si>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</si>
  <si>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</si>
  <si>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</si>
  <si>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</si>
  <si>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</si>
  <si>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</si>
  <si>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</si>
  <si>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</si>
  <si>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</si>
  <si>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</si>
  <si>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</si>
  <si>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</si>
  <si>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</si>
  <si>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</si>
  <si>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</si>
  <si>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</si>
  <si>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</si>
  <si>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</si>
  <si>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</si>
  <si>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</si>
  <si>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</si>
  <si>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</si>
  <si>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</si>
  <si>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</si>
  <si>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</si>
  <si>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</si>
  <si>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</si>
  <si>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</si>
  <si>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地方交付税</t>
    <rPh sb="0" eb="2">
      <t>チホウ</t>
    </rPh>
    <rPh sb="2" eb="5">
      <t>コウフゼイ</t>
    </rPh>
    <phoneticPr fontId="4"/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</si>
  <si>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</si>
  <si>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</si>
  <si>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</si>
  <si>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</si>
  <si>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</si>
  <si>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</si>
  <si>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</si>
  <si>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</si>
  <si>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</si>
  <si>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</si>
  <si>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</si>
  <si>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</si>
  <si>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</si>
  <si>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</si>
  <si>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</si>
  <si>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</si>
  <si>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</si>
  <si>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</si>
  <si>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</si>
  <si>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</si>
  <si>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</si>
  <si>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④基金の明細</t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</si>
  <si>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</si>
  <si>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4"/>
  </si>
  <si>
    <t>（単位：円）</t>
    <rPh sb="4" eb="5">
      <t>エン</t>
    </rPh>
    <phoneticPr fontId="4"/>
  </si>
  <si>
    <t>（単位：円）</t>
    <rPh sb="1" eb="3">
      <t>タンイ</t>
    </rPh>
    <rPh sb="4" eb="5">
      <t>エン</t>
    </rPh>
    <phoneticPr fontId="12"/>
  </si>
  <si>
    <t>（単位：円）</t>
    <rPh sb="1" eb="3">
      <t>タンイ</t>
    </rPh>
    <rPh sb="4" eb="5">
      <t>エン</t>
    </rPh>
    <phoneticPr fontId="18"/>
  </si>
  <si>
    <t>-</t>
    <phoneticPr fontId="4"/>
  </si>
  <si>
    <t>賞与等引当金</t>
    <phoneticPr fontId="4"/>
  </si>
  <si>
    <t>退職手当引当金</t>
    <phoneticPr fontId="4"/>
  </si>
  <si>
    <t>総計</t>
    <rPh sb="0" eb="2">
      <t>ソウケイ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</si>
  <si>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</si>
  <si>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</si>
  <si>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③投資及び出資金の明細</t>
    <phoneticPr fontId="12"/>
  </si>
  <si>
    <t>島根県農業信用基金協会</t>
    <rPh sb="0" eb="2">
      <t>シマネ</t>
    </rPh>
    <rPh sb="2" eb="3">
      <t>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</si>
  <si>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島根県漁業信用基金協会</t>
    <rPh sb="0" eb="2">
      <t>シマネ</t>
    </rPh>
    <rPh sb="2" eb="3">
      <t>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3"/>
  </si>
  <si>
    <t>島根県信用保証協会</t>
    <rPh sb="0" eb="2">
      <t>シマネ</t>
    </rPh>
    <rPh sb="2" eb="3">
      <t>ケン</t>
    </rPh>
    <rPh sb="3" eb="5">
      <t>シンヨウ</t>
    </rPh>
    <rPh sb="5" eb="7">
      <t>ホショウ</t>
    </rPh>
    <rPh sb="7" eb="9">
      <t>キョウカイ</t>
    </rPh>
    <phoneticPr fontId="3"/>
  </si>
  <si>
    <t>隠岐島前森林組合</t>
    <rPh sb="0" eb="2">
      <t>オキ</t>
    </rPh>
    <rPh sb="2" eb="3">
      <t>シマ</t>
    </rPh>
    <rPh sb="3" eb="4">
      <t>マエ</t>
    </rPh>
    <rPh sb="4" eb="6">
      <t>シンリン</t>
    </rPh>
    <rPh sb="6" eb="8">
      <t>クミアイ</t>
    </rPh>
    <phoneticPr fontId="3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</si>
  <si>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3"/>
  </si>
  <si>
    <t>島根県暴力追放センター</t>
    <rPh sb="0" eb="2">
      <t>シマネ</t>
    </rPh>
    <rPh sb="2" eb="3">
      <t>ケン</t>
    </rPh>
    <rPh sb="3" eb="5">
      <t>ボウリョク</t>
    </rPh>
    <rPh sb="5" eb="7">
      <t>ツイホウ</t>
    </rPh>
    <phoneticPr fontId="3"/>
  </si>
  <si>
    <t>県みどりの担い手育成基金</t>
    <rPh sb="0" eb="1">
      <t>ケン</t>
    </rPh>
    <rPh sb="5" eb="6">
      <t>ニナ</t>
    </rPh>
    <rPh sb="7" eb="8">
      <t>テ</t>
    </rPh>
    <rPh sb="8" eb="10">
      <t>イクセイ</t>
    </rPh>
    <rPh sb="10" eb="12">
      <t>キキン</t>
    </rPh>
    <phoneticPr fontId="3"/>
  </si>
  <si>
    <t>しまねまごころバンク設立</t>
    <rPh sb="10" eb="12">
      <t>セツリツ</t>
    </rPh>
    <phoneticPr fontId="3"/>
  </si>
  <si>
    <t>栽培漁業推進ファンド基金</t>
    <rPh sb="0" eb="2">
      <t>サイバイ</t>
    </rPh>
    <rPh sb="2" eb="4">
      <t>ギョギョウ</t>
    </rPh>
    <rPh sb="4" eb="6">
      <t>スイシン</t>
    </rPh>
    <rPh sb="10" eb="12">
      <t>キキン</t>
    </rPh>
    <phoneticPr fontId="3"/>
  </si>
  <si>
    <t>地方公営企業等金融機構</t>
    <rPh sb="0" eb="2">
      <t>チホウ</t>
    </rPh>
    <rPh sb="2" eb="4">
      <t>コウエイ</t>
    </rPh>
    <rPh sb="4" eb="7">
      <t>キギョウトウ</t>
    </rPh>
    <rPh sb="7" eb="9">
      <t>キンユウ</t>
    </rPh>
    <rPh sb="9" eb="11">
      <t>キコウ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</si>
  <si>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</si>
  <si>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</si>
  <si>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</si>
  <si>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</si>
  <si>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</si>
  <si>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3"/>
  </si>
  <si>
    <t>ふるさと知夫里島基金</t>
    <rPh sb="4" eb="5">
      <t>シ</t>
    </rPh>
    <rPh sb="5" eb="6">
      <t>オット</t>
    </rPh>
    <rPh sb="6" eb="7">
      <t>サト</t>
    </rPh>
    <rPh sb="7" eb="8">
      <t>シマ</t>
    </rPh>
    <rPh sb="8" eb="10">
      <t>キキン</t>
    </rPh>
    <phoneticPr fontId="3"/>
  </si>
  <si>
    <t>庁舎等整備資金</t>
    <rPh sb="0" eb="2">
      <t>チョウシャ</t>
    </rPh>
    <rPh sb="2" eb="3">
      <t>トウ</t>
    </rPh>
    <rPh sb="3" eb="5">
      <t>セイビ</t>
    </rPh>
    <rPh sb="5" eb="7">
      <t>シキン</t>
    </rPh>
    <phoneticPr fontId="4"/>
  </si>
  <si>
    <t>　　新規自営漁業者定着支援貸付金</t>
    <rPh sb="2" eb="4">
      <t>シンキ</t>
    </rPh>
    <rPh sb="4" eb="6">
      <t>ジエイ</t>
    </rPh>
    <rPh sb="6" eb="9">
      <t>ギョギョウシャ</t>
    </rPh>
    <rPh sb="9" eb="11">
      <t>テイチャク</t>
    </rPh>
    <rPh sb="11" eb="13">
      <t>シエン</t>
    </rPh>
    <rPh sb="13" eb="15">
      <t>カシツケ</t>
    </rPh>
    <rPh sb="15" eb="16">
      <t>キン</t>
    </rPh>
    <phoneticPr fontId="4"/>
  </si>
  <si>
    <t>　　奨学資金</t>
    <rPh sb="2" eb="4">
      <t>ショウガク</t>
    </rPh>
    <rPh sb="4" eb="6">
      <t>シキン</t>
    </rPh>
    <phoneticPr fontId="4"/>
  </si>
  <si>
    <t>　　産業振興推進生活支援金</t>
    <rPh sb="2" eb="4">
      <t>サンギョウ</t>
    </rPh>
    <rPh sb="4" eb="6">
      <t>シンコウ</t>
    </rPh>
    <rPh sb="6" eb="8">
      <t>スイシン</t>
    </rPh>
    <rPh sb="8" eb="10">
      <t>セイカツ</t>
    </rPh>
    <rPh sb="10" eb="12">
      <t>シエン</t>
    </rPh>
    <rPh sb="12" eb="13">
      <t>キン</t>
    </rPh>
    <phoneticPr fontId="4"/>
  </si>
  <si>
    <t>　　新規自営業者定着資金</t>
    <rPh sb="2" eb="4">
      <t>シンキ</t>
    </rPh>
    <rPh sb="4" eb="7">
      <t>ジエイギョウ</t>
    </rPh>
    <rPh sb="7" eb="8">
      <t>シャ</t>
    </rPh>
    <rPh sb="8" eb="10">
      <t>テイチャク</t>
    </rPh>
    <rPh sb="10" eb="12">
      <t>シキン</t>
    </rPh>
    <phoneticPr fontId="4"/>
  </si>
  <si>
    <t>生活インフラ・ 国土保全</t>
  </si>
  <si>
    <t>産業振興</t>
  </si>
  <si>
    <t>村民税</t>
    <rPh sb="0" eb="2">
      <t>ソンミン</t>
    </rPh>
    <rPh sb="2" eb="3">
      <t>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</si>
  <si>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</si>
  <si>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</si>
  <si>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地方揮発油贈与税</t>
    <rPh sb="0" eb="2">
      <t>チホウ</t>
    </rPh>
    <rPh sb="2" eb="4">
      <t>キハツ</t>
    </rPh>
    <rPh sb="4" eb="5">
      <t>アブラ</t>
    </rPh>
    <rPh sb="5" eb="7">
      <t>ゾウヨ</t>
    </rPh>
    <rPh sb="7" eb="8">
      <t>ゼイ</t>
    </rPh>
    <phoneticPr fontId="4"/>
  </si>
  <si>
    <t>自動車重量贈与税</t>
    <rPh sb="0" eb="3">
      <t>ジドウシャ</t>
    </rPh>
    <rPh sb="3" eb="5">
      <t>ジュウリョウ</t>
    </rPh>
    <rPh sb="5" eb="7">
      <t>ゾウヨ</t>
    </rPh>
    <rPh sb="7" eb="8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</si>
  <si>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</si>
  <si>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</si>
  <si>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</si>
  <si>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</si>
  <si>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</si>
  <si>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負担金</t>
    <rPh sb="0" eb="3">
      <t>フタンキン</t>
    </rPh>
    <phoneticPr fontId="4"/>
  </si>
  <si>
    <t>寄附金</t>
    <rPh sb="0" eb="3">
      <t>キフキン</t>
    </rPh>
    <phoneticPr fontId="4"/>
  </si>
  <si>
    <t>たばこ税</t>
    <rPh sb="3" eb="4">
      <t>ゼイ</t>
    </rPh>
    <phoneticPr fontId="4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</si>
  <si>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4"/>
  </si>
  <si>
    <t>財団法人　しまね農業振興公社</t>
    <rPh sb="0" eb="2">
      <t>ザイダン</t>
    </rPh>
    <rPh sb="2" eb="4">
      <t>ホウジン</t>
    </rPh>
    <rPh sb="8" eb="10">
      <t>ノウギョウ</t>
    </rPh>
    <rPh sb="10" eb="12">
      <t>シンコウ</t>
    </rPh>
    <rPh sb="12" eb="14">
      <t>コウシャ</t>
    </rPh>
    <phoneticPr fontId="20"/>
  </si>
  <si>
    <t>対象者</t>
    <rPh sb="0" eb="3">
      <t>タイショウシャ</t>
    </rPh>
    <phoneticPr fontId="20"/>
  </si>
  <si>
    <t>隠岐汽船</t>
    <rPh sb="0" eb="2">
      <t>オキ</t>
    </rPh>
    <rPh sb="2" eb="4">
      <t>キセン</t>
    </rPh>
    <phoneticPr fontId="20"/>
  </si>
  <si>
    <t>島根県隠岐支庁県土整備局</t>
    <rPh sb="0" eb="3">
      <t>シマネケン</t>
    </rPh>
    <rPh sb="3" eb="5">
      <t>オキ</t>
    </rPh>
    <rPh sb="5" eb="7">
      <t>シチョウ</t>
    </rPh>
    <rPh sb="7" eb="9">
      <t>ケンド</t>
    </rPh>
    <rPh sb="9" eb="11">
      <t>セイビ</t>
    </rPh>
    <rPh sb="11" eb="12">
      <t>キョク</t>
    </rPh>
    <phoneticPr fontId="20"/>
  </si>
  <si>
    <t>一部事務組合・広域連合負担金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4">
      <t>フタンキン</t>
    </rPh>
    <phoneticPr fontId="4"/>
  </si>
  <si>
    <t>総務</t>
    <rPh sb="0" eb="2">
      <t>ソウム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</si>
  <si>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</si>
  <si>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その他</t>
    <rPh sb="2" eb="3">
      <t>タ</t>
    </rPh>
    <phoneticPr fontId="4"/>
  </si>
  <si>
    <t>-</t>
    <phoneticPr fontId="4"/>
  </si>
  <si>
    <t>-</t>
    <phoneticPr fontId="4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</si>
  <si>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</si>
  <si>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知夫里島開発株式会社</t>
    <rPh sb="0" eb="2">
      <t>チブ</t>
    </rPh>
    <rPh sb="2" eb="4">
      <t>サトジマ</t>
    </rPh>
    <rPh sb="4" eb="6">
      <t>カイハツ</t>
    </rPh>
    <rPh sb="6" eb="10">
      <t>カブシキガイシャ</t>
    </rPh>
    <phoneticPr fontId="3"/>
  </si>
  <si>
    <t>隠岐汽船株式会社</t>
    <rPh sb="0" eb="2">
      <t>オキ</t>
    </rPh>
    <rPh sb="2" eb="4">
      <t>キセン</t>
    </rPh>
    <rPh sb="4" eb="6">
      <t>カブシキ</t>
    </rPh>
    <rPh sb="6" eb="8">
      <t>カイシャ</t>
    </rPh>
    <phoneticPr fontId="3"/>
  </si>
  <si>
    <t>隠岐島前病院整備事業基金</t>
    <rPh sb="0" eb="2">
      <t>オキ</t>
    </rPh>
    <rPh sb="2" eb="3">
      <t>シマ</t>
    </rPh>
    <rPh sb="3" eb="4">
      <t>マエ</t>
    </rPh>
    <rPh sb="4" eb="6">
      <t>ビョウイン</t>
    </rPh>
    <rPh sb="6" eb="8">
      <t>セイビ</t>
    </rPh>
    <rPh sb="8" eb="10">
      <t>ジギョウ</t>
    </rPh>
    <rPh sb="10" eb="12">
      <t>キキン</t>
    </rPh>
    <phoneticPr fontId="3"/>
  </si>
  <si>
    <t>-</t>
  </si>
  <si>
    <t>　　農業次世代人材投資資金</t>
    <rPh sb="2" eb="4">
      <t>ノウギョウ</t>
    </rPh>
    <rPh sb="4" eb="7">
      <t>ジセダイ</t>
    </rPh>
    <rPh sb="7" eb="9">
      <t>ジンザイ</t>
    </rPh>
    <rPh sb="9" eb="11">
      <t>トウシ</t>
    </rPh>
    <rPh sb="11" eb="13">
      <t>シキン</t>
    </rPh>
    <phoneticPr fontId="4"/>
  </si>
  <si>
    <t>産業振興推進生活支援金</t>
    <rPh sb="0" eb="2">
      <t>サンギョウ</t>
    </rPh>
    <rPh sb="2" eb="4">
      <t>シンコウ</t>
    </rPh>
    <rPh sb="4" eb="6">
      <t>スイシン</t>
    </rPh>
    <rPh sb="6" eb="8">
      <t>セイカツ</t>
    </rPh>
    <rPh sb="8" eb="10">
      <t>シエン</t>
    </rPh>
    <rPh sb="10" eb="11">
      <t>キン</t>
    </rPh>
    <phoneticPr fontId="3"/>
  </si>
  <si>
    <t>　　村民税</t>
    <rPh sb="2" eb="4">
      <t>ソンミン</t>
    </rPh>
    <rPh sb="4" eb="5">
      <t>ゼイ</t>
    </rPh>
    <phoneticPr fontId="4"/>
  </si>
  <si>
    <t>草地基盤整備事業負担金</t>
    <phoneticPr fontId="4"/>
  </si>
  <si>
    <t>有人国境離島漁村支援交付金</t>
    <phoneticPr fontId="4"/>
  </si>
  <si>
    <t>知夫村航路旅客運賃助成事業助成金</t>
    <phoneticPr fontId="4"/>
  </si>
  <si>
    <t>ふるさと農道事業負担金</t>
    <phoneticPr fontId="4"/>
  </si>
  <si>
    <t>離島漁業再生支援交付金事業補助金</t>
    <phoneticPr fontId="4"/>
  </si>
  <si>
    <t>ジオパーク拠点施設整備基金</t>
    <rPh sb="5" eb="7">
      <t>キョテン</t>
    </rPh>
    <rPh sb="7" eb="9">
      <t>シセツ</t>
    </rPh>
    <rPh sb="9" eb="11">
      <t>セイビ</t>
    </rPh>
    <rPh sb="11" eb="13">
      <t>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</si>
</sst>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  <numFmt numFmtId="179" formatCode="0.000%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9" fillId="0" borderId="29">
      <alignment horizontal="center"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/>
    <xf numFmtId="38" fontId="31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ont="1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15" xfId="0" applyFill="1" applyBorder="1">
      <alignment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38" fontId="18" fillId="0" borderId="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77" fontId="16" fillId="2" borderId="0" xfId="1" applyNumberFormat="1" applyFont="1" applyFill="1" applyBorder="1">
      <alignment vertical="center"/>
    </xf>
    <xf numFmtId="177" fontId="16" fillId="2" borderId="0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16" fillId="0" borderId="0" xfId="0" applyNumberFormat="1" applyFont="1" applyBorder="1" applyAlignment="1">
      <alignment horizontal="left" vertical="center"/>
    </xf>
    <xf numFmtId="41" fontId="16" fillId="0" borderId="0" xfId="0" applyNumberFormat="1" applyFont="1" applyBorder="1" applyAlignment="1">
      <alignment horizontal="right" vertical="center"/>
    </xf>
    <xf numFmtId="41" fontId="0" fillId="0" borderId="0" xfId="0" applyNumberFormat="1" applyBorder="1">
      <alignment vertical="center"/>
    </xf>
    <xf numFmtId="41" fontId="0" fillId="0" borderId="15" xfId="2" applyNumberFormat="1" applyFont="1" applyBorder="1">
      <alignment vertical="center"/>
    </xf>
    <xf numFmtId="41" fontId="0" fillId="0" borderId="15" xfId="2" applyNumberFormat="1" applyFont="1" applyFill="1" applyBorder="1">
      <alignment vertical="center"/>
    </xf>
    <xf numFmtId="41" fontId="0" fillId="0" borderId="15" xfId="2" applyNumberFormat="1" applyFont="1" applyBorder="1" applyAlignment="1">
      <alignment horizontal="center" vertical="center"/>
    </xf>
    <xf numFmtId="41" fontId="25" fillId="0" borderId="0" xfId="0" applyNumberFormat="1" applyFont="1" applyAlignment="1">
      <alignment horizontal="left"/>
    </xf>
    <xf numFmtId="41" fontId="25" fillId="0" borderId="0" xfId="0" applyNumberFormat="1" applyFont="1" applyAlignment="1">
      <alignment horizontal="right"/>
    </xf>
    <xf numFmtId="41" fontId="8" fillId="0" borderId="3" xfId="3" applyNumberFormat="1" applyFont="1" applyBorder="1" applyAlignment="1">
      <alignment vertical="center"/>
    </xf>
    <xf numFmtId="41" fontId="8" fillId="0" borderId="13" xfId="3" applyNumberFormat="1" applyFont="1" applyBorder="1" applyAlignment="1">
      <alignment vertical="center"/>
    </xf>
    <xf numFmtId="41" fontId="8" fillId="0" borderId="15" xfId="1" applyNumberFormat="1" applyFont="1" applyBorder="1" applyAlignment="1">
      <alignment vertical="center"/>
    </xf>
    <xf numFmtId="41" fontId="29" fillId="0" borderId="3" xfId="1" applyNumberFormat="1" applyFont="1" applyBorder="1">
      <alignment vertical="center"/>
    </xf>
    <xf numFmtId="41" fontId="20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right" vertical="center"/>
    </xf>
    <xf numFmtId="41" fontId="6" fillId="0" borderId="0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9" fillId="0" borderId="15" xfId="0" applyNumberFormat="1" applyFont="1" applyBorder="1" applyAlignment="1">
      <alignment horizontal="center" vertical="center"/>
    </xf>
    <xf numFmtId="41" fontId="9" fillId="0" borderId="15" xfId="1" applyNumberFormat="1" applyFont="1" applyBorder="1">
      <alignment vertical="center"/>
    </xf>
    <xf numFmtId="41" fontId="9" fillId="0" borderId="15" xfId="1" applyNumberFormat="1" applyFont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41" fontId="15" fillId="0" borderId="0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/>
    </xf>
    <xf numFmtId="41" fontId="9" fillId="0" borderId="0" xfId="0" applyNumberFormat="1" applyFont="1">
      <alignment vertical="center"/>
    </xf>
    <xf numFmtId="41" fontId="9" fillId="0" borderId="17" xfId="0" applyNumberFormat="1" applyFont="1" applyBorder="1">
      <alignment vertical="center"/>
    </xf>
    <xf numFmtId="41" fontId="9" fillId="0" borderId="17" xfId="1" applyNumberFormat="1" applyFont="1" applyBorder="1">
      <alignment vertical="center"/>
    </xf>
    <xf numFmtId="41" fontId="9" fillId="0" borderId="0" xfId="1" applyNumberFormat="1" applyFont="1">
      <alignment vertical="center"/>
    </xf>
    <xf numFmtId="41" fontId="9" fillId="0" borderId="10" xfId="0" applyNumberFormat="1" applyFont="1" applyBorder="1">
      <alignment vertical="center"/>
    </xf>
    <xf numFmtId="41" fontId="9" fillId="0" borderId="10" xfId="1" applyNumberFormat="1" applyFont="1" applyBorder="1">
      <alignment vertical="center"/>
    </xf>
    <xf numFmtId="41" fontId="9" fillId="0" borderId="15" xfId="0" applyNumberFormat="1" applyFont="1" applyBorder="1">
      <alignment vertical="center"/>
    </xf>
    <xf numFmtId="41" fontId="9" fillId="0" borderId="15" xfId="0" applyNumberFormat="1" applyFont="1" applyBorder="1" applyAlignment="1">
      <alignment horizontal="left" vertical="center"/>
    </xf>
    <xf numFmtId="41" fontId="9" fillId="0" borderId="19" xfId="0" applyNumberFormat="1" applyFont="1" applyBorder="1" applyAlignment="1">
      <alignment horizontal="center" vertical="center"/>
    </xf>
    <xf numFmtId="41" fontId="9" fillId="0" borderId="19" xfId="1" applyNumberFormat="1" applyFont="1" applyBorder="1">
      <alignment vertical="center"/>
    </xf>
    <xf numFmtId="41" fontId="9" fillId="0" borderId="19" xfId="1" applyNumberFormat="1" applyFont="1" applyBorder="1" applyAlignment="1">
      <alignment horizontal="center" vertical="center"/>
    </xf>
    <xf numFmtId="41" fontId="9" fillId="0" borderId="9" xfId="0" applyNumberFormat="1" applyFont="1" applyBorder="1">
      <alignment vertical="center"/>
    </xf>
    <xf numFmtId="41" fontId="9" fillId="0" borderId="9" xfId="1" applyNumberFormat="1" applyFont="1" applyBorder="1">
      <alignment vertical="center"/>
    </xf>
    <xf numFmtId="41" fontId="9" fillId="0" borderId="10" xfId="0" applyNumberFormat="1" applyFont="1" applyBorder="1" applyAlignment="1">
      <alignment horizontal="center" vertical="center"/>
    </xf>
    <xf numFmtId="41" fontId="9" fillId="0" borderId="10" xfId="1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horizontal="center" vertical="center"/>
    </xf>
    <xf numFmtId="41" fontId="9" fillId="0" borderId="0" xfId="1" applyNumberFormat="1" applyFont="1" applyBorder="1">
      <alignment vertical="center"/>
    </xf>
    <xf numFmtId="41" fontId="9" fillId="0" borderId="0" xfId="1" applyNumberFormat="1" applyFont="1" applyBorder="1" applyAlignment="1">
      <alignment horizontal="center" vertical="center"/>
    </xf>
    <xf numFmtId="41" fontId="20" fillId="0" borderId="11" xfId="0" applyNumberFormat="1" applyFont="1" applyBorder="1">
      <alignment vertical="center"/>
    </xf>
    <xf numFmtId="41" fontId="16" fillId="0" borderId="11" xfId="0" applyNumberFormat="1" applyFont="1" applyBorder="1" applyAlignment="1">
      <alignment horizontal="left" vertical="center"/>
    </xf>
    <xf numFmtId="41" fontId="17" fillId="0" borderId="0" xfId="0" applyNumberFormat="1" applyFont="1" applyBorder="1" applyAlignment="1">
      <alignment horizontal="center" vertical="center"/>
    </xf>
    <xf numFmtId="41" fontId="6" fillId="0" borderId="0" xfId="2" applyNumberFormat="1" applyFont="1" applyBorder="1">
      <alignment vertical="center"/>
    </xf>
    <xf numFmtId="41" fontId="9" fillId="0" borderId="19" xfId="1" applyNumberFormat="1" applyFont="1" applyBorder="1" applyAlignment="1">
      <alignment horizontal="right" vertical="center"/>
    </xf>
    <xf numFmtId="41" fontId="19" fillId="0" borderId="5" xfId="0" applyNumberFormat="1" applyFont="1" applyBorder="1" applyAlignment="1">
      <alignment horizontal="left" vertical="center"/>
    </xf>
    <xf numFmtId="41" fontId="19" fillId="0" borderId="5" xfId="0" applyNumberFormat="1" applyFont="1" applyBorder="1" applyAlignment="1">
      <alignment horizontal="right"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41" fontId="29" fillId="0" borderId="0" xfId="0" applyNumberFormat="1" applyFont="1" applyFill="1" applyBorder="1" applyAlignment="1">
      <alignment horizontal="right" vertical="center"/>
    </xf>
    <xf numFmtId="41" fontId="6" fillId="0" borderId="1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9" fillId="0" borderId="18" xfId="1" applyNumberFormat="1" applyFont="1" applyBorder="1">
      <alignment vertical="center"/>
    </xf>
    <xf numFmtId="41" fontId="9" fillId="0" borderId="18" xfId="1" applyNumberFormat="1" applyFont="1" applyBorder="1" applyAlignment="1">
      <alignment horizontal="center" vertical="center"/>
    </xf>
    <xf numFmtId="41" fontId="6" fillId="0" borderId="18" xfId="0" applyNumberFormat="1" applyFont="1" applyBorder="1">
      <alignment vertical="center"/>
    </xf>
    <xf numFmtId="41" fontId="9" fillId="0" borderId="17" xfId="0" applyNumberFormat="1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left" vertical="center"/>
    </xf>
    <xf numFmtId="41" fontId="6" fillId="0" borderId="11" xfId="1" applyNumberFormat="1" applyFont="1" applyBorder="1">
      <alignment vertical="center"/>
    </xf>
    <xf numFmtId="41" fontId="9" fillId="0" borderId="11" xfId="1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41" fontId="34" fillId="0" borderId="0" xfId="0" applyNumberFormat="1" applyFont="1" applyBorder="1" applyAlignment="1">
      <alignment vertical="center"/>
    </xf>
    <xf numFmtId="41" fontId="35" fillId="0" borderId="0" xfId="0" applyNumberFormat="1" applyFont="1" applyBorder="1" applyAlignment="1">
      <alignment vertical="center"/>
    </xf>
    <xf numFmtId="41" fontId="33" fillId="0" borderId="0" xfId="0" applyNumberFormat="1" applyFont="1">
      <alignment vertical="center"/>
    </xf>
    <xf numFmtId="41" fontId="6" fillId="0" borderId="15" xfId="1" applyNumberFormat="1" applyFont="1" applyBorder="1" applyAlignment="1">
      <alignment horizontal="center" vertical="center"/>
    </xf>
    <xf numFmtId="41" fontId="33" fillId="0" borderId="0" xfId="0" applyNumberFormat="1" applyFont="1" applyBorder="1">
      <alignment vertical="center"/>
    </xf>
    <xf numFmtId="41" fontId="36" fillId="0" borderId="0" xfId="1" applyNumberFormat="1" applyFont="1" applyFill="1" applyBorder="1" applyAlignment="1">
      <alignment vertical="center"/>
    </xf>
    <xf numFmtId="41" fontId="33" fillId="0" borderId="0" xfId="1" applyNumberFormat="1" applyFont="1" applyBorder="1">
      <alignment vertical="center"/>
    </xf>
    <xf numFmtId="41" fontId="19" fillId="0" borderId="0" xfId="1" applyNumberFormat="1" applyFont="1" applyBorder="1" applyAlignment="1">
      <alignment horizontal="right" vertical="center"/>
    </xf>
    <xf numFmtId="41" fontId="38" fillId="0" borderId="0" xfId="0" applyNumberFormat="1" applyFont="1" applyBorder="1">
      <alignment vertical="center"/>
    </xf>
    <xf numFmtId="41" fontId="38" fillId="0" borderId="0" xfId="1" applyNumberFormat="1" applyFont="1" applyBorder="1">
      <alignment vertical="center"/>
    </xf>
    <xf numFmtId="41" fontId="38" fillId="0" borderId="15" xfId="1" applyNumberFormat="1" applyFont="1" applyBorder="1">
      <alignment vertical="center"/>
    </xf>
    <xf numFmtId="41" fontId="38" fillId="0" borderId="15" xfId="1" applyNumberFormat="1" applyFont="1" applyFill="1" applyBorder="1">
      <alignment vertical="center"/>
    </xf>
    <xf numFmtId="41" fontId="38" fillId="0" borderId="0" xfId="1" applyNumberFormat="1" applyFont="1" applyBorder="1" applyAlignment="1">
      <alignment horizontal="center" vertical="center"/>
    </xf>
    <xf numFmtId="41" fontId="37" fillId="0" borderId="0" xfId="1" applyNumberFormat="1" applyFont="1" applyBorder="1" applyAlignment="1">
      <alignment horizontal="right" vertical="center"/>
    </xf>
    <xf numFmtId="41" fontId="0" fillId="2" borderId="15" xfId="1" applyNumberFormat="1" applyFont="1" applyFill="1" applyBorder="1" applyAlignment="1">
      <alignment horizontal="right" vertical="center"/>
    </xf>
    <xf numFmtId="41" fontId="16" fillId="2" borderId="15" xfId="1" applyNumberFormat="1" applyFont="1" applyFill="1" applyBorder="1" applyAlignment="1">
      <alignment horizontal="right" vertical="center"/>
    </xf>
    <xf numFmtId="41" fontId="16" fillId="2" borderId="10" xfId="1" applyNumberFormat="1" applyFont="1" applyFill="1" applyBorder="1" applyAlignment="1">
      <alignment horizontal="right" vertical="center"/>
    </xf>
    <xf numFmtId="41" fontId="8" fillId="0" borderId="13" xfId="3" applyNumberFormat="1" applyFont="1" applyBorder="1" applyAlignment="1">
      <alignment horizontal="center" vertical="center"/>
    </xf>
    <xf numFmtId="41" fontId="8" fillId="0" borderId="13" xfId="3" applyNumberFormat="1" applyFont="1" applyBorder="1" applyAlignment="1">
      <alignment horizontal="center" vertical="center"/>
    </xf>
    <xf numFmtId="41" fontId="0" fillId="0" borderId="13" xfId="1" applyNumberFormat="1" applyFont="1" applyFill="1" applyBorder="1" applyAlignment="1">
      <alignment horizontal="right" vertical="center"/>
    </xf>
    <xf numFmtId="41" fontId="0" fillId="0" borderId="15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>
      <alignment vertical="center"/>
    </xf>
    <xf numFmtId="41" fontId="16" fillId="0" borderId="13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 applyAlignment="1">
      <alignment horizontal="right" vertical="center"/>
    </xf>
    <xf numFmtId="41" fontId="16" fillId="0" borderId="10" xfId="1" applyNumberFormat="1" applyFont="1" applyFill="1" applyBorder="1">
      <alignment vertical="center"/>
    </xf>
    <xf numFmtId="41" fontId="16" fillId="0" borderId="6" xfId="1" applyNumberFormat="1" applyFont="1" applyFill="1" applyBorder="1" applyAlignment="1">
      <alignment horizontal="right" vertical="center"/>
    </xf>
    <xf numFmtId="41" fontId="16" fillId="0" borderId="10" xfId="1" applyNumberFormat="1" applyFont="1" applyFill="1" applyBorder="1" applyAlignment="1">
      <alignment horizontal="right" vertical="center"/>
    </xf>
    <xf numFmtId="41" fontId="17" fillId="0" borderId="0" xfId="0" applyNumberFormat="1" applyFont="1" applyBorder="1" applyAlignment="1">
      <alignment vertical="center"/>
    </xf>
    <xf numFmtId="41" fontId="6" fillId="0" borderId="3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41" fontId="6" fillId="0" borderId="15" xfId="1" applyNumberFormat="1" applyFont="1" applyBorder="1" applyAlignment="1">
      <alignment vertical="center"/>
    </xf>
    <xf numFmtId="41" fontId="18" fillId="0" borderId="3" xfId="1" applyNumberFormat="1" applyFont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0" fontId="26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/>
    </xf>
    <xf numFmtId="0" fontId="21" fillId="0" borderId="15" xfId="0" applyFont="1" applyBorder="1">
      <alignment vertical="center"/>
    </xf>
    <xf numFmtId="41" fontId="21" fillId="0" borderId="15" xfId="1" applyNumberFormat="1" applyFont="1" applyBorder="1">
      <alignment vertical="center"/>
    </xf>
    <xf numFmtId="41" fontId="21" fillId="0" borderId="22" xfId="1" applyNumberFormat="1" applyFont="1" applyBorder="1">
      <alignment vertical="center"/>
    </xf>
    <xf numFmtId="41" fontId="21" fillId="0" borderId="13" xfId="1" applyNumberFormat="1" applyFont="1" applyBorder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1" fontId="28" fillId="0" borderId="16" xfId="1" applyNumberFormat="1" applyFont="1" applyBorder="1" applyAlignment="1">
      <alignment vertical="center" shrinkToFit="1"/>
    </xf>
    <xf numFmtId="41" fontId="28" fillId="0" borderId="15" xfId="1" applyNumberFormat="1" applyFont="1" applyBorder="1" applyAlignment="1">
      <alignment vertical="center" shrinkToFit="1"/>
    </xf>
    <xf numFmtId="176" fontId="26" fillId="0" borderId="1" xfId="1" applyNumberFormat="1" applyFont="1" applyBorder="1">
      <alignment vertical="center"/>
    </xf>
    <xf numFmtId="41" fontId="26" fillId="0" borderId="3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0" fillId="0" borderId="5" xfId="0" applyFont="1" applyBorder="1" applyAlignment="1">
      <alignment horizontal="right" vertical="center"/>
    </xf>
    <xf numFmtId="0" fontId="29" fillId="0" borderId="2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41" fontId="9" fillId="0" borderId="15" xfId="0" applyNumberFormat="1" applyFont="1" applyBorder="1" applyAlignment="1">
      <alignment vertical="center"/>
    </xf>
    <xf numFmtId="41" fontId="9" fillId="0" borderId="15" xfId="1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horizontal="left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38" fontId="6" fillId="3" borderId="17" xfId="1" applyFont="1" applyFill="1" applyBorder="1" applyAlignment="1">
      <alignment horizontal="center" vertical="center" wrapText="1"/>
    </xf>
    <xf numFmtId="38" fontId="6" fillId="3" borderId="14" xfId="1" applyFont="1" applyFill="1" applyBorder="1" applyAlignment="1">
      <alignment horizontal="center" vertical="center" wrapText="1"/>
    </xf>
    <xf numFmtId="41" fontId="38" fillId="3" borderId="15" xfId="1" applyNumberFormat="1" applyFont="1" applyFill="1" applyBorder="1" applyAlignment="1">
      <alignment horizontal="center" vertical="center"/>
    </xf>
    <xf numFmtId="41" fontId="38" fillId="3" borderId="15" xfId="1" applyNumberFormat="1" applyFont="1" applyFill="1" applyBorder="1" applyAlignment="1">
      <alignment horizontal="center" vertical="center" wrapText="1"/>
    </xf>
    <xf numFmtId="41" fontId="8" fillId="3" borderId="15" xfId="0" applyNumberFormat="1" applyFont="1" applyFill="1" applyBorder="1" applyAlignment="1">
      <alignment horizontal="center" vertical="center" wrapText="1"/>
    </xf>
    <xf numFmtId="41" fontId="9" fillId="3" borderId="15" xfId="0" applyNumberFormat="1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38" fontId="29" fillId="3" borderId="15" xfId="1" applyFont="1" applyFill="1" applyBorder="1" applyAlignment="1">
      <alignment horizontal="center" vertical="center" wrapText="1"/>
    </xf>
    <xf numFmtId="41" fontId="8" fillId="3" borderId="15" xfId="3" applyNumberFormat="1" applyFont="1" applyFill="1" applyBorder="1" applyAlignment="1">
      <alignment horizontal="center" vertical="center"/>
    </xf>
    <xf numFmtId="41" fontId="8" fillId="3" borderId="15" xfId="3" applyNumberFormat="1" applyFont="1" applyFill="1" applyBorder="1" applyAlignment="1">
      <alignment horizontal="centerContinuous" vertical="center" wrapText="1"/>
    </xf>
    <xf numFmtId="41" fontId="8" fillId="3" borderId="15" xfId="3" applyNumberFormat="1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41" fontId="0" fillId="3" borderId="15" xfId="2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18" fillId="0" borderId="3" xfId="1" applyNumberFormat="1" applyFont="1" applyFill="1" applyBorder="1" applyAlignment="1">
      <alignment vertical="center"/>
    </xf>
    <xf numFmtId="41" fontId="6" fillId="0" borderId="15" xfId="1" applyNumberFormat="1" applyFont="1" applyFill="1" applyBorder="1">
      <alignment vertical="center"/>
    </xf>
    <xf numFmtId="10" fontId="38" fillId="0" borderId="15" xfId="17" applyNumberFormat="1" applyFont="1" applyFill="1" applyBorder="1">
      <alignment vertical="center"/>
    </xf>
    <xf numFmtId="41" fontId="38" fillId="0" borderId="15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/>
    </xf>
    <xf numFmtId="41" fontId="9" fillId="0" borderId="18" xfId="1" applyNumberFormat="1" applyFont="1" applyFill="1" applyBorder="1">
      <alignment vertical="center"/>
    </xf>
    <xf numFmtId="41" fontId="9" fillId="0" borderId="15" xfId="0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>
      <alignment vertical="center"/>
    </xf>
    <xf numFmtId="41" fontId="9" fillId="0" borderId="10" xfId="1" applyNumberFormat="1" applyFont="1" applyFill="1" applyBorder="1">
      <alignment vertical="center"/>
    </xf>
    <xf numFmtId="41" fontId="21" fillId="0" borderId="15" xfId="1" applyNumberFormat="1" applyFont="1" applyFill="1" applyBorder="1">
      <alignment vertical="center"/>
    </xf>
    <xf numFmtId="41" fontId="21" fillId="0" borderId="22" xfId="1" applyNumberFormat="1" applyFont="1" applyFill="1" applyBorder="1">
      <alignment vertical="center"/>
    </xf>
    <xf numFmtId="41" fontId="21" fillId="0" borderId="13" xfId="1" applyNumberFormat="1" applyFont="1" applyFill="1" applyBorder="1">
      <alignment vertical="center"/>
    </xf>
    <xf numFmtId="0" fontId="21" fillId="0" borderId="0" xfId="0" applyFont="1" applyFill="1">
      <alignment vertical="center"/>
    </xf>
    <xf numFmtId="41" fontId="28" fillId="0" borderId="22" xfId="1" applyNumberFormat="1" applyFont="1" applyFill="1" applyBorder="1" applyAlignment="1">
      <alignment horizontal="center" vertical="center" wrapText="1"/>
    </xf>
    <xf numFmtId="41" fontId="29" fillId="0" borderId="7" xfId="1" applyNumberFormat="1" applyFont="1" applyFill="1" applyBorder="1">
      <alignment vertical="center"/>
    </xf>
    <xf numFmtId="41" fontId="8" fillId="0" borderId="15" xfId="1" applyNumberFormat="1" applyFont="1" applyFill="1" applyBorder="1" applyAlignment="1">
      <alignment vertical="center"/>
    </xf>
    <xf numFmtId="41" fontId="0" fillId="0" borderId="15" xfId="1" applyNumberFormat="1" applyFont="1" applyFill="1" applyBorder="1">
      <alignment vertical="center"/>
    </xf>
    <xf numFmtId="179" fontId="28" fillId="0" borderId="15" xfId="17" applyNumberFormat="1" applyFont="1" applyFill="1" applyBorder="1" applyAlignment="1">
      <alignment vertical="center" shrinkToFit="1"/>
    </xf>
    <xf numFmtId="41" fontId="39" fillId="0" borderId="0" xfId="0" applyNumberFormat="1" applyFont="1">
      <alignment vertical="center"/>
    </xf>
    <xf numFmtId="41" fontId="39" fillId="0" borderId="0" xfId="0" applyNumberFormat="1" applyFont="1" applyBorder="1">
      <alignment vertical="center"/>
    </xf>
    <xf numFmtId="0" fontId="6" fillId="0" borderId="15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1" fontId="9" fillId="3" borderId="17" xfId="0" applyNumberFormat="1" applyFont="1" applyFill="1" applyBorder="1" applyAlignment="1">
      <alignment horizontal="center" vertical="center" wrapText="1"/>
    </xf>
    <xf numFmtId="41" fontId="9" fillId="3" borderId="10" xfId="0" applyNumberFormat="1" applyFont="1" applyFill="1" applyBorder="1" applyAlignment="1">
      <alignment horizontal="center" vertical="center"/>
    </xf>
    <xf numFmtId="41" fontId="9" fillId="3" borderId="15" xfId="0" applyNumberFormat="1" applyFont="1" applyFill="1" applyBorder="1" applyAlignment="1">
      <alignment horizontal="center" vertical="center"/>
    </xf>
    <xf numFmtId="41" fontId="9" fillId="3" borderId="17" xfId="0" applyNumberFormat="1" applyFont="1" applyFill="1" applyBorder="1" applyAlignment="1">
      <alignment horizontal="center" vertical="center"/>
    </xf>
    <xf numFmtId="41" fontId="9" fillId="3" borderId="10" xfId="0" applyNumberFormat="1" applyFont="1" applyFill="1" applyBorder="1" applyAlignment="1">
      <alignment horizontal="center" vertical="center" wrapText="1"/>
    </xf>
    <xf numFmtId="41" fontId="9" fillId="3" borderId="3" xfId="0" applyNumberFormat="1" applyFont="1" applyFill="1" applyBorder="1" applyAlignment="1">
      <alignment horizontal="center" vertical="center" wrapText="1"/>
    </xf>
    <xf numFmtId="41" fontId="9" fillId="3" borderId="13" xfId="0" applyNumberFormat="1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41" fontId="8" fillId="0" borderId="3" xfId="3" applyNumberFormat="1" applyFont="1" applyFill="1" applyBorder="1" applyAlignment="1">
      <alignment horizontal="center" vertical="center"/>
    </xf>
    <xf numFmtId="41" fontId="8" fillId="0" borderId="2" xfId="3" applyNumberFormat="1" applyFont="1" applyFill="1" applyBorder="1" applyAlignment="1">
      <alignment horizontal="center" vertical="center"/>
    </xf>
    <xf numFmtId="41" fontId="8" fillId="0" borderId="13" xfId="3" applyNumberFormat="1" applyFont="1" applyFill="1" applyBorder="1" applyAlignment="1">
      <alignment horizontal="center" vertical="center"/>
    </xf>
    <xf numFmtId="41" fontId="8" fillId="0" borderId="15" xfId="3" applyNumberFormat="1" applyFont="1" applyBorder="1" applyAlignment="1">
      <alignment horizontal="center" vertical="center"/>
    </xf>
    <xf numFmtId="41" fontId="25" fillId="0" borderId="0" xfId="0" applyNumberFormat="1" applyFont="1" applyAlignment="1">
      <alignment horizontal="left" vertical="center"/>
    </xf>
    <xf numFmtId="41" fontId="30" fillId="0" borderId="0" xfId="0" applyNumberFormat="1" applyFont="1" applyAlignment="1">
      <alignment horizontal="left" vertical="center"/>
    </xf>
    <xf numFmtId="41" fontId="8" fillId="0" borderId="17" xfId="3" applyNumberFormat="1" applyFont="1" applyBorder="1" applyAlignment="1">
      <alignment horizontal="center" vertical="center"/>
    </xf>
    <xf numFmtId="41" fontId="8" fillId="0" borderId="9" xfId="3" applyNumberFormat="1" applyFont="1" applyBorder="1" applyAlignment="1">
      <alignment horizontal="center" vertical="center"/>
    </xf>
    <xf numFmtId="41" fontId="8" fillId="0" borderId="10" xfId="3" applyNumberFormat="1" applyFont="1" applyBorder="1" applyAlignment="1">
      <alignment horizontal="center" vertical="center"/>
    </xf>
    <xf numFmtId="41" fontId="8" fillId="0" borderId="17" xfId="3" applyNumberFormat="1" applyFont="1" applyFill="1" applyBorder="1" applyAlignment="1">
      <alignment horizontal="center" vertical="center"/>
    </xf>
    <xf numFmtId="41" fontId="8" fillId="0" borderId="9" xfId="3" applyNumberFormat="1" applyFont="1" applyFill="1" applyBorder="1" applyAlignment="1">
      <alignment horizontal="center" vertical="center"/>
    </xf>
    <xf numFmtId="41" fontId="8" fillId="0" borderId="10" xfId="3" applyNumberFormat="1" applyFont="1" applyFill="1" applyBorder="1" applyAlignment="1">
      <alignment horizontal="center" vertical="center"/>
    </xf>
    <xf numFmtId="41" fontId="8" fillId="0" borderId="3" xfId="3" applyNumberFormat="1" applyFont="1" applyBorder="1" applyAlignment="1">
      <alignment horizontal="center" vertical="center"/>
    </xf>
    <xf numFmtId="41" fontId="8" fillId="0" borderId="13" xfId="3" applyNumberFormat="1" applyFont="1" applyBorder="1" applyAlignment="1">
      <alignment horizontal="center" vertical="center"/>
    </xf>
    <xf numFmtId="41" fontId="8" fillId="0" borderId="17" xfId="3" applyNumberFormat="1" applyFont="1" applyFill="1" applyBorder="1" applyAlignment="1">
      <alignment horizontal="center" vertical="center" wrapText="1"/>
    </xf>
    <xf numFmtId="41" fontId="8" fillId="0" borderId="9" xfId="3" applyNumberFormat="1" applyFont="1" applyFill="1" applyBorder="1" applyAlignment="1">
      <alignment horizontal="center" vertical="center" wrapText="1"/>
    </xf>
    <xf numFmtId="41" fontId="8" fillId="2" borderId="17" xfId="3" applyNumberFormat="1" applyFont="1" applyFill="1" applyBorder="1" applyAlignment="1">
      <alignment horizontal="center" vertical="center" wrapText="1"/>
    </xf>
    <xf numFmtId="41" fontId="8" fillId="2" borderId="9" xfId="3" applyNumberFormat="1" applyFont="1" applyFill="1" applyBorder="1" applyAlignment="1">
      <alignment horizontal="center" vertical="center" wrapText="1"/>
    </xf>
    <xf numFmtId="41" fontId="8" fillId="2" borderId="10" xfId="3" applyNumberFormat="1" applyFont="1" applyFill="1" applyBorder="1" applyAlignment="1">
      <alignment horizontal="center" vertical="center" wrapText="1"/>
    </xf>
    <xf numFmtId="41" fontId="8" fillId="2" borderId="9" xfId="3" applyNumberFormat="1" applyFont="1" applyFill="1" applyBorder="1" applyAlignment="1">
      <alignment horizontal="center" vertical="center"/>
    </xf>
    <xf numFmtId="41" fontId="8" fillId="2" borderId="10" xfId="3" applyNumberFormat="1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41" fontId="16" fillId="0" borderId="0" xfId="0" applyNumberFormat="1" applyFont="1" applyAlignment="1">
      <alignment horizontal="left" vertical="center"/>
    </xf>
  </cellXfs>
  <cellStyles count="26">
    <cellStyle name="パーセント" xfId="17" builtinId="5"/>
    <cellStyle name="パーセント 2" xfId="25" xr:uid="{00000000-0005-0000-0000-000001000000}"/>
    <cellStyle name="パーセント 3" xfId="18" xr:uid="{00000000-0005-0000-0000-000002000000}"/>
    <cellStyle name="パーセント 4" xfId="22" xr:uid="{00000000-0005-0000-0000-000003000000}"/>
    <cellStyle name="桁区切り" xfId="1" builtinId="6"/>
    <cellStyle name="桁区切り 2" xfId="5" xr:uid="{00000000-0005-0000-0000-000005000000}"/>
    <cellStyle name="桁区切り 2 2" xfId="16" xr:uid="{00000000-0005-0000-0000-000006000000}"/>
    <cellStyle name="桁区切り 2 3" xfId="8" xr:uid="{00000000-0005-0000-0000-000007000000}"/>
    <cellStyle name="桁区切り 3" xfId="14" xr:uid="{00000000-0005-0000-0000-000008000000}"/>
    <cellStyle name="桁区切り 4" xfId="24" xr:uid="{00000000-0005-0000-0000-000009000000}"/>
    <cellStyle name="桁区切り 5" xfId="20" xr:uid="{00000000-0005-0000-0000-00000A000000}"/>
    <cellStyle name="通貨 2" xfId="21" xr:uid="{00000000-0005-0000-0000-00000B000000}"/>
    <cellStyle name="標準" xfId="0" builtinId="0"/>
    <cellStyle name="標準 2" xfId="2" xr:uid="{00000000-0005-0000-0000-00000D000000}"/>
    <cellStyle name="標準 2 2" xfId="9" xr:uid="{00000000-0005-0000-0000-00000E000000}"/>
    <cellStyle name="標準 2 3" xfId="10" xr:uid="{00000000-0005-0000-0000-00000F000000}"/>
    <cellStyle name="標準 2 4" xfId="15" xr:uid="{00000000-0005-0000-0000-000010000000}"/>
    <cellStyle name="標準 2 5" xfId="7" xr:uid="{00000000-0005-0000-0000-000011000000}"/>
    <cellStyle name="標準 3" xfId="12" xr:uid="{00000000-0005-0000-0000-000012000000}"/>
    <cellStyle name="標準 3 2" xfId="23" xr:uid="{00000000-0005-0000-0000-000013000000}"/>
    <cellStyle name="標準 4" xfId="11" xr:uid="{00000000-0005-0000-0000-000014000000}"/>
    <cellStyle name="標準 5" xfId="13" xr:uid="{00000000-0005-0000-0000-000015000000}"/>
    <cellStyle name="標準 6" xfId="6" xr:uid="{00000000-0005-0000-0000-000016000000}"/>
    <cellStyle name="標準 7" xfId="19" xr:uid="{00000000-0005-0000-0000-000017000000}"/>
    <cellStyle name="標準_附属明細表PL・NW・WS　20060423修正版" xfId="3" xr:uid="{00000000-0005-0000-0000-000018000000}"/>
    <cellStyle name="標準１" xfId="4" xr:uid="{00000000-0005-0000-0000-000019000000}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8"/>
  <sheetViews>
    <sheetView view="pageBreakPreview" zoomScaleNormal="100" zoomScaleSheetLayoutView="100" workbookViewId="0">
      <selection sqref="A1:D1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1" width="16.21875" customWidth="1"/>
    <col min="12" max="12" width="0.6640625" customWidth="1"/>
    <col min="13" max="13" width="0.33203125" customWidth="1"/>
    <col min="14" max="14" width="14.21875" customWidth="1"/>
  </cols>
  <sheetData>
    <row r="1" spans="1:12" ht="18.75" customHeight="1" x14ac:dyDescent="0.2">
      <c r="A1" s="206" t="s">
        <v>10</v>
      </c>
      <c r="B1" s="207"/>
      <c r="C1" s="207"/>
      <c r="D1" s="207"/>
    </row>
    <row r="2" spans="1:12" ht="24.75" customHeight="1" x14ac:dyDescent="0.2">
      <c r="A2" s="208" t="s">
        <v>11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9.5" customHeight="1" x14ac:dyDescent="0.2">
      <c r="A3" s="206" t="s">
        <v>12</v>
      </c>
      <c r="B3" s="207"/>
      <c r="C3" s="207"/>
      <c r="D3" s="207"/>
      <c r="E3" s="207"/>
      <c r="F3" s="1"/>
      <c r="G3" s="1"/>
      <c r="H3" s="1"/>
      <c r="I3" s="1"/>
      <c r="J3" s="1"/>
      <c r="K3" s="1"/>
    </row>
    <row r="4" spans="1:12" ht="17.25" customHeight="1" x14ac:dyDescent="0.2">
      <c r="A4" s="209" t="s">
        <v>160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 ht="16.5" customHeight="1" x14ac:dyDescent="0.2">
      <c r="A5" s="206" t="s">
        <v>13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</row>
    <row r="6" spans="1:12" ht="1.5" customHeight="1" x14ac:dyDescent="0.2"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2" ht="20.25" customHeight="1" x14ac:dyDescent="0.2">
      <c r="A7" s="2"/>
      <c r="B7" s="3" t="s">
        <v>14</v>
      </c>
      <c r="C7" s="4"/>
      <c r="D7" s="5"/>
      <c r="E7" s="5"/>
      <c r="F7" s="5"/>
      <c r="G7" s="5"/>
      <c r="H7" s="5"/>
      <c r="I7" s="5"/>
      <c r="J7" s="28" t="s">
        <v>168</v>
      </c>
      <c r="K7" s="5"/>
      <c r="L7" s="2"/>
    </row>
    <row r="8" spans="1:12" ht="37.5" customHeight="1" x14ac:dyDescent="0.2">
      <c r="A8" s="2"/>
      <c r="B8" s="211" t="s">
        <v>15</v>
      </c>
      <c r="C8" s="211"/>
      <c r="D8" s="160" t="s">
        <v>16</v>
      </c>
      <c r="E8" s="160" t="s">
        <v>17</v>
      </c>
      <c r="F8" s="160" t="s">
        <v>18</v>
      </c>
      <c r="G8" s="160" t="s">
        <v>19</v>
      </c>
      <c r="H8" s="161" t="s">
        <v>20</v>
      </c>
      <c r="I8" s="162" t="s">
        <v>21</v>
      </c>
      <c r="J8" s="163" t="s">
        <v>22</v>
      </c>
      <c r="K8" s="6"/>
      <c r="L8" s="2"/>
    </row>
    <row r="9" spans="1:12" ht="14.1" customHeight="1" x14ac:dyDescent="0.2">
      <c r="A9" s="2"/>
      <c r="B9" s="205" t="s">
        <v>23</v>
      </c>
      <c r="C9" s="205"/>
      <c r="D9" s="128">
        <f t="shared" ref="D9:J9" si="0">SUM(D10:D18)</f>
        <v>4452674560</v>
      </c>
      <c r="E9" s="128">
        <f t="shared" si="0"/>
        <v>180368867</v>
      </c>
      <c r="F9" s="128">
        <f t="shared" si="0"/>
        <v>3240000</v>
      </c>
      <c r="G9" s="128">
        <f t="shared" si="0"/>
        <v>4629803427</v>
      </c>
      <c r="H9" s="183">
        <f>SUM(H10:H18)</f>
        <v>2654575364</v>
      </c>
      <c r="I9" s="184">
        <f t="shared" si="0"/>
        <v>91224712</v>
      </c>
      <c r="J9" s="185">
        <f t="shared" si="0"/>
        <v>1975228063</v>
      </c>
      <c r="K9" s="22"/>
      <c r="L9" s="2"/>
    </row>
    <row r="10" spans="1:12" ht="14.1" customHeight="1" x14ac:dyDescent="0.2">
      <c r="A10" s="2"/>
      <c r="B10" s="205" t="s">
        <v>24</v>
      </c>
      <c r="C10" s="205"/>
      <c r="D10" s="128">
        <v>99446561</v>
      </c>
      <c r="E10" s="128">
        <v>6316555</v>
      </c>
      <c r="F10" s="128">
        <v>0</v>
      </c>
      <c r="G10" s="128">
        <f t="shared" ref="G10:G18" si="1">D10+E10-F10</f>
        <v>105763116</v>
      </c>
      <c r="H10" s="183">
        <v>0</v>
      </c>
      <c r="I10" s="184">
        <v>0</v>
      </c>
      <c r="J10" s="185">
        <f t="shared" ref="J10:J18" si="2">G10-H10</f>
        <v>105763116</v>
      </c>
      <c r="K10" s="22"/>
      <c r="L10" s="2"/>
    </row>
    <row r="11" spans="1:12" ht="14.1" customHeight="1" x14ac:dyDescent="0.2">
      <c r="A11" s="2"/>
      <c r="B11" s="212" t="s">
        <v>25</v>
      </c>
      <c r="C11" s="212"/>
      <c r="D11" s="128">
        <v>0</v>
      </c>
      <c r="E11" s="128">
        <v>0</v>
      </c>
      <c r="F11" s="128">
        <v>0</v>
      </c>
      <c r="G11" s="128">
        <f t="shared" si="1"/>
        <v>0</v>
      </c>
      <c r="H11" s="183">
        <v>0</v>
      </c>
      <c r="I11" s="184">
        <v>0</v>
      </c>
      <c r="J11" s="185">
        <f t="shared" si="2"/>
        <v>0</v>
      </c>
      <c r="K11" s="22"/>
      <c r="L11" s="2"/>
    </row>
    <row r="12" spans="1:12" ht="14.1" customHeight="1" x14ac:dyDescent="0.2">
      <c r="A12" s="2"/>
      <c r="B12" s="212" t="s">
        <v>26</v>
      </c>
      <c r="C12" s="212"/>
      <c r="D12" s="128">
        <v>4162605050</v>
      </c>
      <c r="E12" s="128">
        <v>102539897</v>
      </c>
      <c r="F12" s="128">
        <v>0</v>
      </c>
      <c r="G12" s="128">
        <f t="shared" si="1"/>
        <v>4265144947</v>
      </c>
      <c r="H12" s="183">
        <v>2515101893</v>
      </c>
      <c r="I12" s="184">
        <v>86631781</v>
      </c>
      <c r="J12" s="185">
        <f t="shared" si="2"/>
        <v>1750043054</v>
      </c>
      <c r="K12" s="22"/>
      <c r="L12" s="2"/>
    </row>
    <row r="13" spans="1:12" ht="14.1" customHeight="1" x14ac:dyDescent="0.2">
      <c r="A13" s="2"/>
      <c r="B13" s="205" t="s">
        <v>27</v>
      </c>
      <c r="C13" s="205"/>
      <c r="D13" s="128">
        <v>187382949</v>
      </c>
      <c r="E13" s="128">
        <v>51100415</v>
      </c>
      <c r="F13" s="128">
        <v>0</v>
      </c>
      <c r="G13" s="128">
        <f>D13+E13-F13</f>
        <v>238483364</v>
      </c>
      <c r="H13" s="183">
        <v>139473471</v>
      </c>
      <c r="I13" s="184">
        <v>4592931</v>
      </c>
      <c r="J13" s="185">
        <f>G13-H13</f>
        <v>99009893</v>
      </c>
      <c r="K13" s="22"/>
      <c r="L13" s="2"/>
    </row>
    <row r="14" spans="1:12" ht="14.1" customHeight="1" x14ac:dyDescent="0.2">
      <c r="A14" s="2"/>
      <c r="B14" s="212" t="s">
        <v>28</v>
      </c>
      <c r="C14" s="212"/>
      <c r="D14" s="128">
        <v>0</v>
      </c>
      <c r="E14" s="128">
        <v>0</v>
      </c>
      <c r="F14" s="128">
        <v>0</v>
      </c>
      <c r="G14" s="128">
        <f t="shared" si="1"/>
        <v>0</v>
      </c>
      <c r="H14" s="183">
        <v>0</v>
      </c>
      <c r="I14" s="184">
        <v>0</v>
      </c>
      <c r="J14" s="185">
        <f t="shared" si="2"/>
        <v>0</v>
      </c>
      <c r="K14" s="22"/>
      <c r="L14" s="2"/>
    </row>
    <row r="15" spans="1:12" ht="14.1" customHeight="1" x14ac:dyDescent="0.2">
      <c r="A15" s="2"/>
      <c r="B15" s="205" t="s">
        <v>29</v>
      </c>
      <c r="C15" s="205"/>
      <c r="D15" s="128">
        <v>0</v>
      </c>
      <c r="E15" s="128">
        <v>0</v>
      </c>
      <c r="F15" s="128">
        <v>0</v>
      </c>
      <c r="G15" s="128">
        <f t="shared" si="1"/>
        <v>0</v>
      </c>
      <c r="H15" s="183">
        <v>0</v>
      </c>
      <c r="I15" s="184">
        <v>0</v>
      </c>
      <c r="J15" s="185">
        <f t="shared" si="2"/>
        <v>0</v>
      </c>
      <c r="K15" s="22"/>
      <c r="L15" s="2"/>
    </row>
    <row r="16" spans="1:12" ht="14.1" customHeight="1" x14ac:dyDescent="0.2">
      <c r="A16" s="2"/>
      <c r="B16" s="212" t="s">
        <v>30</v>
      </c>
      <c r="C16" s="212"/>
      <c r="D16" s="128">
        <v>0</v>
      </c>
      <c r="E16" s="128">
        <v>0</v>
      </c>
      <c r="F16" s="128">
        <v>0</v>
      </c>
      <c r="G16" s="128">
        <f t="shared" si="1"/>
        <v>0</v>
      </c>
      <c r="H16" s="183">
        <v>0</v>
      </c>
      <c r="I16" s="184">
        <v>0</v>
      </c>
      <c r="J16" s="185">
        <f t="shared" si="2"/>
        <v>0</v>
      </c>
      <c r="K16" s="22"/>
      <c r="L16" s="2"/>
    </row>
    <row r="17" spans="1:15" ht="14.1" customHeight="1" x14ac:dyDescent="0.2">
      <c r="A17" s="2"/>
      <c r="B17" s="212" t="s">
        <v>31</v>
      </c>
      <c r="C17" s="212"/>
      <c r="D17" s="128">
        <v>0</v>
      </c>
      <c r="E17" s="128">
        <v>0</v>
      </c>
      <c r="F17" s="128">
        <v>0</v>
      </c>
      <c r="G17" s="128">
        <f t="shared" si="1"/>
        <v>0</v>
      </c>
      <c r="H17" s="183">
        <v>0</v>
      </c>
      <c r="I17" s="184">
        <v>0</v>
      </c>
      <c r="J17" s="185">
        <f t="shared" si="2"/>
        <v>0</v>
      </c>
      <c r="K17" s="22"/>
      <c r="L17" s="2"/>
    </row>
    <row r="18" spans="1:15" ht="14.1" customHeight="1" x14ac:dyDescent="0.2">
      <c r="A18" s="2"/>
      <c r="B18" s="212" t="s">
        <v>32</v>
      </c>
      <c r="C18" s="212"/>
      <c r="D18" s="128">
        <v>3240000</v>
      </c>
      <c r="E18" s="128">
        <v>20412000</v>
      </c>
      <c r="F18" s="128">
        <v>3240000</v>
      </c>
      <c r="G18" s="128">
        <f t="shared" si="1"/>
        <v>20412000</v>
      </c>
      <c r="H18" s="183">
        <v>0</v>
      </c>
      <c r="I18" s="184">
        <v>0</v>
      </c>
      <c r="J18" s="185">
        <f t="shared" si="2"/>
        <v>20412000</v>
      </c>
      <c r="K18" s="22"/>
      <c r="L18" s="2"/>
    </row>
    <row r="19" spans="1:15" ht="14.1" customHeight="1" x14ac:dyDescent="0.2">
      <c r="A19" s="2"/>
      <c r="B19" s="213" t="s">
        <v>33</v>
      </c>
      <c r="C19" s="213"/>
      <c r="D19" s="128">
        <f t="shared" ref="D19:J19" si="3">SUM(D20:D24)</f>
        <v>7607450944</v>
      </c>
      <c r="E19" s="128">
        <f t="shared" si="3"/>
        <v>135934130</v>
      </c>
      <c r="F19" s="128">
        <f t="shared" si="3"/>
        <v>0</v>
      </c>
      <c r="G19" s="128">
        <f t="shared" si="3"/>
        <v>7743385074</v>
      </c>
      <c r="H19" s="183">
        <f t="shared" si="3"/>
        <v>4616042259</v>
      </c>
      <c r="I19" s="184">
        <f t="shared" si="3"/>
        <v>184524551</v>
      </c>
      <c r="J19" s="185">
        <f t="shared" si="3"/>
        <v>3127342815</v>
      </c>
      <c r="K19" s="22"/>
      <c r="L19" s="2"/>
    </row>
    <row r="20" spans="1:15" ht="14.1" customHeight="1" x14ac:dyDescent="0.2">
      <c r="A20" s="2"/>
      <c r="B20" s="205" t="s">
        <v>34</v>
      </c>
      <c r="C20" s="205"/>
      <c r="D20" s="128">
        <v>55570514</v>
      </c>
      <c r="E20" s="128">
        <v>2139640</v>
      </c>
      <c r="F20" s="128">
        <v>0</v>
      </c>
      <c r="G20" s="128">
        <f t="shared" ref="G20:G25" si="4">D20+E20-F20</f>
        <v>57710154</v>
      </c>
      <c r="H20" s="183">
        <v>0</v>
      </c>
      <c r="I20" s="184">
        <v>0</v>
      </c>
      <c r="J20" s="185">
        <f t="shared" ref="J20:J25" si="5">G20-H20</f>
        <v>57710154</v>
      </c>
      <c r="K20" s="22"/>
      <c r="L20" s="2"/>
    </row>
    <row r="21" spans="1:15" ht="14.1" customHeight="1" x14ac:dyDescent="0.2">
      <c r="A21" s="2"/>
      <c r="B21" s="212" t="s">
        <v>35</v>
      </c>
      <c r="C21" s="212"/>
      <c r="D21" s="128">
        <v>23845165</v>
      </c>
      <c r="E21" s="128"/>
      <c r="F21" s="128"/>
      <c r="G21" s="128">
        <f t="shared" si="4"/>
        <v>23845165</v>
      </c>
      <c r="H21" s="183">
        <v>11718375</v>
      </c>
      <c r="I21" s="184">
        <v>868925</v>
      </c>
      <c r="J21" s="185">
        <f t="shared" si="5"/>
        <v>12126790</v>
      </c>
      <c r="K21" s="22"/>
      <c r="L21" s="2"/>
    </row>
    <row r="22" spans="1:15" ht="14.1" customHeight="1" x14ac:dyDescent="0.2">
      <c r="A22" s="2"/>
      <c r="B22" s="205" t="s">
        <v>27</v>
      </c>
      <c r="C22" s="205"/>
      <c r="D22" s="128">
        <v>7528035265</v>
      </c>
      <c r="E22" s="128">
        <v>133794490</v>
      </c>
      <c r="F22" s="128"/>
      <c r="G22" s="128">
        <f t="shared" si="4"/>
        <v>7661829755</v>
      </c>
      <c r="H22" s="183">
        <v>4604323884</v>
      </c>
      <c r="I22" s="184">
        <v>183655626</v>
      </c>
      <c r="J22" s="185">
        <f t="shared" si="5"/>
        <v>3057505871</v>
      </c>
      <c r="K22" s="22"/>
      <c r="L22" s="2"/>
    </row>
    <row r="23" spans="1:15" ht="14.1" customHeight="1" x14ac:dyDescent="0.2">
      <c r="A23" s="2"/>
      <c r="B23" s="205" t="s">
        <v>31</v>
      </c>
      <c r="C23" s="205"/>
      <c r="D23" s="128">
        <v>0</v>
      </c>
      <c r="E23" s="128">
        <v>0</v>
      </c>
      <c r="F23" s="128">
        <v>0</v>
      </c>
      <c r="G23" s="128">
        <f t="shared" si="4"/>
        <v>0</v>
      </c>
      <c r="H23" s="183">
        <v>0</v>
      </c>
      <c r="I23" s="184">
        <v>0</v>
      </c>
      <c r="J23" s="185">
        <f t="shared" si="5"/>
        <v>0</v>
      </c>
      <c r="K23" s="22"/>
      <c r="L23" s="2"/>
    </row>
    <row r="24" spans="1:15" ht="14.1" customHeight="1" x14ac:dyDescent="0.2">
      <c r="A24" s="2"/>
      <c r="B24" s="212" t="s">
        <v>32</v>
      </c>
      <c r="C24" s="212"/>
      <c r="D24" s="128">
        <v>0</v>
      </c>
      <c r="E24" s="128">
        <v>0</v>
      </c>
      <c r="F24" s="128">
        <v>0</v>
      </c>
      <c r="G24" s="128">
        <f t="shared" si="4"/>
        <v>0</v>
      </c>
      <c r="H24" s="183">
        <v>0</v>
      </c>
      <c r="I24" s="184">
        <v>0</v>
      </c>
      <c r="J24" s="185">
        <f t="shared" si="5"/>
        <v>0</v>
      </c>
      <c r="K24" s="22"/>
      <c r="L24" s="2"/>
    </row>
    <row r="25" spans="1:15" ht="14.1" customHeight="1" x14ac:dyDescent="0.2">
      <c r="A25" s="2"/>
      <c r="B25" s="205" t="s">
        <v>36</v>
      </c>
      <c r="C25" s="205"/>
      <c r="D25" s="128">
        <v>732090286</v>
      </c>
      <c r="E25" s="128">
        <v>8296560</v>
      </c>
      <c r="F25" s="128">
        <v>0</v>
      </c>
      <c r="G25" s="128">
        <f t="shared" si="4"/>
        <v>740386846</v>
      </c>
      <c r="H25" s="183">
        <v>415710050</v>
      </c>
      <c r="I25" s="184">
        <v>63203347</v>
      </c>
      <c r="J25" s="185">
        <f t="shared" si="5"/>
        <v>324676796</v>
      </c>
      <c r="K25" s="22"/>
      <c r="L25" s="2"/>
    </row>
    <row r="26" spans="1:15" ht="14.1" customHeight="1" x14ac:dyDescent="0.2">
      <c r="A26" s="2"/>
      <c r="B26" s="219" t="s">
        <v>7</v>
      </c>
      <c r="C26" s="220"/>
      <c r="D26" s="128">
        <f t="shared" ref="D26:J26" si="6">D9+D19+D25</f>
        <v>12792215790</v>
      </c>
      <c r="E26" s="128">
        <f t="shared" si="6"/>
        <v>324599557</v>
      </c>
      <c r="F26" s="128">
        <f t="shared" si="6"/>
        <v>3240000</v>
      </c>
      <c r="G26" s="128">
        <f t="shared" si="6"/>
        <v>13113575347</v>
      </c>
      <c r="H26" s="183">
        <f t="shared" si="6"/>
        <v>7686327673</v>
      </c>
      <c r="I26" s="184">
        <f>I9+I19+I25</f>
        <v>338952610</v>
      </c>
      <c r="J26" s="185">
        <f t="shared" si="6"/>
        <v>5427247674</v>
      </c>
      <c r="K26" s="22"/>
      <c r="L26" s="2"/>
    </row>
    <row r="27" spans="1:15" ht="8.4" customHeight="1" x14ac:dyDescent="0.2">
      <c r="A27" s="2"/>
      <c r="B27" s="7"/>
      <c r="C27" s="8"/>
      <c r="D27" s="23"/>
      <c r="E27" s="23"/>
      <c r="F27" s="23"/>
      <c r="G27" s="23"/>
      <c r="H27" s="24"/>
      <c r="I27" s="24"/>
      <c r="J27" s="25"/>
      <c r="K27" s="25"/>
      <c r="L27" s="2"/>
    </row>
    <row r="28" spans="1:15" ht="20.25" customHeight="1" x14ac:dyDescent="0.2">
      <c r="A28" s="2"/>
      <c r="B28" s="9" t="s">
        <v>161</v>
      </c>
      <c r="C28" s="10"/>
      <c r="D28" s="26"/>
      <c r="E28" s="26"/>
      <c r="F28" s="26"/>
      <c r="G28" s="26"/>
      <c r="H28" s="26"/>
      <c r="I28" s="26"/>
      <c r="J28" s="27"/>
      <c r="K28" s="28" t="s">
        <v>168</v>
      </c>
      <c r="L28" s="2"/>
    </row>
    <row r="29" spans="1:15" ht="37.5" customHeight="1" x14ac:dyDescent="0.2">
      <c r="A29" s="2"/>
      <c r="B29" s="217" t="s">
        <v>15</v>
      </c>
      <c r="C29" s="218"/>
      <c r="D29" s="164" t="s">
        <v>37</v>
      </c>
      <c r="E29" s="164" t="s">
        <v>38</v>
      </c>
      <c r="F29" s="164" t="s">
        <v>39</v>
      </c>
      <c r="G29" s="164" t="s">
        <v>40</v>
      </c>
      <c r="H29" s="164" t="s">
        <v>41</v>
      </c>
      <c r="I29" s="165" t="s">
        <v>42</v>
      </c>
      <c r="J29" s="164" t="s">
        <v>43</v>
      </c>
      <c r="K29" s="164" t="s">
        <v>44</v>
      </c>
      <c r="L29" s="2"/>
    </row>
    <row r="30" spans="1:15" ht="14.1" customHeight="1" x14ac:dyDescent="0.2">
      <c r="A30" s="2"/>
      <c r="B30" s="215" t="s">
        <v>23</v>
      </c>
      <c r="C30" s="216"/>
      <c r="D30" s="124">
        <f t="shared" ref="D30:J30" si="7">SUM(D31:D39)</f>
        <v>332047049</v>
      </c>
      <c r="E30" s="124">
        <f t="shared" si="7"/>
        <v>869507631</v>
      </c>
      <c r="F30" s="124">
        <f t="shared" si="7"/>
        <v>159555351</v>
      </c>
      <c r="G30" s="124">
        <f t="shared" si="7"/>
        <v>11093414</v>
      </c>
      <c r="H30" s="126">
        <f t="shared" si="7"/>
        <v>51301118</v>
      </c>
      <c r="I30" s="129">
        <f t="shared" si="7"/>
        <v>2860508</v>
      </c>
      <c r="J30" s="124">
        <f t="shared" si="7"/>
        <v>548862992</v>
      </c>
      <c r="K30" s="126">
        <f t="shared" ref="K30:K39" si="8">SUM(D30:J30)</f>
        <v>1975228063</v>
      </c>
      <c r="L30" s="2"/>
      <c r="N30" s="182"/>
      <c r="O30" s="32"/>
    </row>
    <row r="31" spans="1:15" ht="14.1" customHeight="1" x14ac:dyDescent="0.2">
      <c r="A31" s="2"/>
      <c r="B31" s="214" t="s">
        <v>34</v>
      </c>
      <c r="C31" s="214"/>
      <c r="D31" s="124">
        <v>2545710</v>
      </c>
      <c r="E31" s="124">
        <v>34461000</v>
      </c>
      <c r="F31" s="124">
        <v>5658489</v>
      </c>
      <c r="G31" s="124" t="s">
        <v>229</v>
      </c>
      <c r="H31" s="126">
        <v>1210442</v>
      </c>
      <c r="I31" s="129" t="s">
        <v>229</v>
      </c>
      <c r="J31" s="124">
        <v>61887475</v>
      </c>
      <c r="K31" s="126">
        <f t="shared" si="8"/>
        <v>105763116</v>
      </c>
      <c r="L31" s="2"/>
      <c r="N31" s="182"/>
      <c r="O31" s="32"/>
    </row>
    <row r="32" spans="1:15" ht="14.1" customHeight="1" x14ac:dyDescent="0.2">
      <c r="A32" s="2"/>
      <c r="B32" s="214" t="s">
        <v>25</v>
      </c>
      <c r="C32" s="214"/>
      <c r="D32" s="124">
        <v>0</v>
      </c>
      <c r="E32" s="124">
        <v>0</v>
      </c>
      <c r="F32" s="124">
        <v>0</v>
      </c>
      <c r="G32" s="124">
        <v>0</v>
      </c>
      <c r="H32" s="126">
        <v>0</v>
      </c>
      <c r="I32" s="129">
        <v>0</v>
      </c>
      <c r="J32" s="124">
        <v>0</v>
      </c>
      <c r="K32" s="126">
        <f t="shared" si="8"/>
        <v>0</v>
      </c>
      <c r="L32" s="2"/>
      <c r="N32" s="182"/>
      <c r="O32" s="32"/>
    </row>
    <row r="33" spans="1:15" ht="14.1" customHeight="1" x14ac:dyDescent="0.2">
      <c r="A33" s="2"/>
      <c r="B33" s="223" t="s">
        <v>26</v>
      </c>
      <c r="C33" s="223"/>
      <c r="D33" s="124">
        <v>272124712</v>
      </c>
      <c r="E33" s="124">
        <v>835046631</v>
      </c>
      <c r="F33" s="124">
        <v>137804862</v>
      </c>
      <c r="G33" s="124">
        <v>7931174</v>
      </c>
      <c r="H33" s="126">
        <v>15179711</v>
      </c>
      <c r="I33" s="129">
        <v>229304</v>
      </c>
      <c r="J33" s="124">
        <v>481726660</v>
      </c>
      <c r="K33" s="126">
        <f t="shared" si="8"/>
        <v>1750043054</v>
      </c>
      <c r="L33" s="2"/>
      <c r="N33" s="182"/>
      <c r="O33" s="32"/>
    </row>
    <row r="34" spans="1:15" ht="14.1" customHeight="1" x14ac:dyDescent="0.2">
      <c r="A34" s="2"/>
      <c r="B34" s="214" t="s">
        <v>27</v>
      </c>
      <c r="C34" s="214"/>
      <c r="D34" s="124">
        <v>57376627</v>
      </c>
      <c r="E34" s="124" t="s">
        <v>229</v>
      </c>
      <c r="F34" s="124" t="s">
        <v>229</v>
      </c>
      <c r="G34" s="124">
        <v>3162240</v>
      </c>
      <c r="H34" s="126">
        <v>30590965</v>
      </c>
      <c r="I34" s="129">
        <v>2631204</v>
      </c>
      <c r="J34" s="124">
        <v>5248857</v>
      </c>
      <c r="K34" s="126">
        <f t="shared" si="8"/>
        <v>99009893</v>
      </c>
      <c r="L34" s="2"/>
      <c r="N34" s="182"/>
      <c r="O34" s="32"/>
    </row>
    <row r="35" spans="1:15" ht="14.1" customHeight="1" x14ac:dyDescent="0.2">
      <c r="A35" s="2"/>
      <c r="B35" s="221" t="s">
        <v>28</v>
      </c>
      <c r="C35" s="221"/>
      <c r="D35" s="124">
        <v>0</v>
      </c>
      <c r="E35" s="124">
        <v>0</v>
      </c>
      <c r="F35" s="124">
        <v>0</v>
      </c>
      <c r="G35" s="124">
        <v>0</v>
      </c>
      <c r="H35" s="126">
        <v>0</v>
      </c>
      <c r="I35" s="125">
        <v>0</v>
      </c>
      <c r="J35" s="127">
        <v>0</v>
      </c>
      <c r="K35" s="126">
        <f t="shared" si="8"/>
        <v>0</v>
      </c>
      <c r="L35" s="2"/>
      <c r="N35" s="182"/>
      <c r="O35" s="32"/>
    </row>
    <row r="36" spans="1:15" ht="14.1" customHeight="1" x14ac:dyDescent="0.2">
      <c r="A36" s="2"/>
      <c r="B36" s="222" t="s">
        <v>29</v>
      </c>
      <c r="C36" s="222"/>
      <c r="D36" s="124">
        <v>0</v>
      </c>
      <c r="E36" s="124">
        <v>0</v>
      </c>
      <c r="F36" s="124">
        <v>0</v>
      </c>
      <c r="G36" s="124">
        <v>0</v>
      </c>
      <c r="H36" s="126">
        <v>0</v>
      </c>
      <c r="I36" s="125">
        <v>0</v>
      </c>
      <c r="J36" s="127">
        <v>0</v>
      </c>
      <c r="K36" s="126">
        <f t="shared" si="8"/>
        <v>0</v>
      </c>
      <c r="L36" s="2"/>
      <c r="N36" s="182"/>
      <c r="O36" s="32"/>
    </row>
    <row r="37" spans="1:15" ht="14.1" customHeight="1" x14ac:dyDescent="0.2">
      <c r="A37" s="2"/>
      <c r="B37" s="221" t="s">
        <v>30</v>
      </c>
      <c r="C37" s="221"/>
      <c r="D37" s="124">
        <v>0</v>
      </c>
      <c r="E37" s="124">
        <v>0</v>
      </c>
      <c r="F37" s="124">
        <v>0</v>
      </c>
      <c r="G37" s="124">
        <v>0</v>
      </c>
      <c r="H37" s="126">
        <v>0</v>
      </c>
      <c r="I37" s="125">
        <v>0</v>
      </c>
      <c r="J37" s="127">
        <v>0</v>
      </c>
      <c r="K37" s="126">
        <f t="shared" si="8"/>
        <v>0</v>
      </c>
      <c r="L37" s="2"/>
      <c r="N37" s="182"/>
      <c r="O37" s="32"/>
    </row>
    <row r="38" spans="1:15" ht="14.1" customHeight="1" x14ac:dyDescent="0.2">
      <c r="A38" s="2"/>
      <c r="B38" s="214" t="s">
        <v>31</v>
      </c>
      <c r="C38" s="214"/>
      <c r="D38" s="124">
        <v>0</v>
      </c>
      <c r="E38" s="124">
        <v>0</v>
      </c>
      <c r="F38" s="124">
        <v>0</v>
      </c>
      <c r="G38" s="124">
        <v>0</v>
      </c>
      <c r="H38" s="126">
        <v>0</v>
      </c>
      <c r="I38" s="129">
        <v>0</v>
      </c>
      <c r="J38" s="124">
        <v>0</v>
      </c>
      <c r="K38" s="126">
        <f t="shared" si="8"/>
        <v>0</v>
      </c>
      <c r="L38" s="2"/>
      <c r="N38" s="182"/>
      <c r="O38" s="32"/>
    </row>
    <row r="39" spans="1:15" ht="14.1" customHeight="1" x14ac:dyDescent="0.2">
      <c r="A39" s="2"/>
      <c r="B39" s="214" t="s">
        <v>32</v>
      </c>
      <c r="C39" s="214"/>
      <c r="D39" s="124" t="s">
        <v>229</v>
      </c>
      <c r="E39" s="124" t="s">
        <v>229</v>
      </c>
      <c r="F39" s="124">
        <v>16092000</v>
      </c>
      <c r="G39" s="124" t="s">
        <v>229</v>
      </c>
      <c r="H39" s="126">
        <v>4320000</v>
      </c>
      <c r="I39" s="129" t="s">
        <v>229</v>
      </c>
      <c r="J39" s="124" t="s">
        <v>229</v>
      </c>
      <c r="K39" s="126">
        <f t="shared" si="8"/>
        <v>20412000</v>
      </c>
      <c r="L39" s="2"/>
      <c r="N39" s="182"/>
      <c r="O39" s="32"/>
    </row>
    <row r="40" spans="1:15" ht="14.1" customHeight="1" x14ac:dyDescent="0.2">
      <c r="A40" s="2"/>
      <c r="B40" s="224" t="s">
        <v>33</v>
      </c>
      <c r="C40" s="225"/>
      <c r="D40" s="124">
        <f t="shared" ref="D40:J40" si="9">SUM(D41:D45)</f>
        <v>2350291028</v>
      </c>
      <c r="E40" s="124">
        <f t="shared" si="9"/>
        <v>0</v>
      </c>
      <c r="F40" s="124">
        <f t="shared" si="9"/>
        <v>0</v>
      </c>
      <c r="G40" s="124">
        <f t="shared" si="9"/>
        <v>0</v>
      </c>
      <c r="H40" s="126">
        <f t="shared" si="9"/>
        <v>711654351</v>
      </c>
      <c r="I40" s="125">
        <f t="shared" si="9"/>
        <v>6174017</v>
      </c>
      <c r="J40" s="127">
        <f t="shared" si="9"/>
        <v>59223419</v>
      </c>
      <c r="K40" s="126">
        <f>SUM(K41:L45)</f>
        <v>3127342815</v>
      </c>
      <c r="L40" s="11"/>
      <c r="N40" s="182"/>
      <c r="O40" s="32"/>
    </row>
    <row r="41" spans="1:15" ht="14.1" customHeight="1" x14ac:dyDescent="0.2">
      <c r="A41" s="2"/>
      <c r="B41" s="214" t="s">
        <v>34</v>
      </c>
      <c r="C41" s="214"/>
      <c r="D41" s="124">
        <v>5462257</v>
      </c>
      <c r="E41" s="124">
        <v>0</v>
      </c>
      <c r="F41" s="124">
        <v>0</v>
      </c>
      <c r="G41" s="124">
        <v>0</v>
      </c>
      <c r="H41" s="126">
        <v>2135903</v>
      </c>
      <c r="I41" s="129">
        <v>0</v>
      </c>
      <c r="J41" s="124">
        <v>50111994</v>
      </c>
      <c r="K41" s="126">
        <f t="shared" ref="K41:K46" si="10">SUM(D41:J41)</f>
        <v>57710154</v>
      </c>
      <c r="L41" s="2"/>
      <c r="N41" s="182"/>
      <c r="O41" s="32"/>
    </row>
    <row r="42" spans="1:15" ht="14.1" customHeight="1" x14ac:dyDescent="0.2">
      <c r="A42" s="2"/>
      <c r="B42" s="214" t="s">
        <v>35</v>
      </c>
      <c r="C42" s="214"/>
      <c r="D42" s="124">
        <v>12126790</v>
      </c>
      <c r="E42" s="124">
        <v>0</v>
      </c>
      <c r="F42" s="124">
        <v>0</v>
      </c>
      <c r="G42" s="124">
        <v>0</v>
      </c>
      <c r="H42" s="126">
        <v>0</v>
      </c>
      <c r="I42" s="129">
        <v>0</v>
      </c>
      <c r="J42" s="124">
        <v>0</v>
      </c>
      <c r="K42" s="126">
        <f t="shared" si="10"/>
        <v>12126790</v>
      </c>
      <c r="L42" s="2"/>
      <c r="N42" s="182"/>
      <c r="O42" s="32"/>
    </row>
    <row r="43" spans="1:15" ht="14.1" customHeight="1" x14ac:dyDescent="0.2">
      <c r="A43" s="2"/>
      <c r="B43" s="223" t="s">
        <v>27</v>
      </c>
      <c r="C43" s="223"/>
      <c r="D43" s="124">
        <v>2332701981</v>
      </c>
      <c r="E43" s="124">
        <v>0</v>
      </c>
      <c r="F43" s="124">
        <v>0</v>
      </c>
      <c r="G43" s="124">
        <v>0</v>
      </c>
      <c r="H43" s="126">
        <v>709518448</v>
      </c>
      <c r="I43" s="129">
        <v>6174017</v>
      </c>
      <c r="J43" s="124">
        <v>9111425</v>
      </c>
      <c r="K43" s="126">
        <f t="shared" si="10"/>
        <v>3057505871</v>
      </c>
      <c r="L43" s="2"/>
      <c r="N43" s="182"/>
      <c r="O43" s="32"/>
    </row>
    <row r="44" spans="1:15" ht="14.1" customHeight="1" x14ac:dyDescent="0.2">
      <c r="A44" s="2"/>
      <c r="B44" s="214" t="s">
        <v>31</v>
      </c>
      <c r="C44" s="214"/>
      <c r="D44" s="124">
        <v>0</v>
      </c>
      <c r="E44" s="124">
        <v>0</v>
      </c>
      <c r="F44" s="124">
        <v>0</v>
      </c>
      <c r="G44" s="124">
        <v>0</v>
      </c>
      <c r="H44" s="126">
        <v>0</v>
      </c>
      <c r="I44" s="129">
        <v>0</v>
      </c>
      <c r="J44" s="124">
        <v>0</v>
      </c>
      <c r="K44" s="126">
        <f t="shared" si="10"/>
        <v>0</v>
      </c>
      <c r="L44" s="2"/>
      <c r="N44" s="182"/>
      <c r="O44" s="32"/>
    </row>
    <row r="45" spans="1:15" ht="14.1" customHeight="1" x14ac:dyDescent="0.2">
      <c r="A45" s="2"/>
      <c r="B45" s="223" t="s">
        <v>32</v>
      </c>
      <c r="C45" s="223"/>
      <c r="D45" s="124">
        <v>0</v>
      </c>
      <c r="E45" s="124">
        <v>0</v>
      </c>
      <c r="F45" s="124">
        <v>0</v>
      </c>
      <c r="G45" s="124">
        <v>0</v>
      </c>
      <c r="H45" s="126">
        <v>0</v>
      </c>
      <c r="I45" s="129">
        <v>0</v>
      </c>
      <c r="J45" s="124">
        <v>0</v>
      </c>
      <c r="K45" s="126">
        <f t="shared" si="10"/>
        <v>0</v>
      </c>
      <c r="L45" s="2"/>
      <c r="N45" s="182"/>
      <c r="O45" s="32"/>
    </row>
    <row r="46" spans="1:15" ht="14.1" customHeight="1" x14ac:dyDescent="0.2">
      <c r="A46" s="2"/>
      <c r="B46" s="227" t="s">
        <v>36</v>
      </c>
      <c r="C46" s="228"/>
      <c r="D46" s="124">
        <v>3920847</v>
      </c>
      <c r="E46" s="124">
        <v>1343339</v>
      </c>
      <c r="F46" s="124">
        <v>5403819</v>
      </c>
      <c r="G46" s="124">
        <v>36271166</v>
      </c>
      <c r="H46" s="126">
        <v>13363118</v>
      </c>
      <c r="I46" s="129">
        <v>0</v>
      </c>
      <c r="J46" s="124">
        <v>264374507</v>
      </c>
      <c r="K46" s="126">
        <f t="shared" si="10"/>
        <v>324676796</v>
      </c>
      <c r="L46" s="2"/>
      <c r="N46" s="182"/>
      <c r="O46" s="32"/>
    </row>
    <row r="47" spans="1:15" ht="13.5" customHeight="1" x14ac:dyDescent="0.2">
      <c r="A47" s="2"/>
      <c r="B47" s="226" t="s">
        <v>44</v>
      </c>
      <c r="C47" s="226"/>
      <c r="D47" s="124">
        <f t="shared" ref="D47:J47" si="11">D30+D40+D46</f>
        <v>2686258924</v>
      </c>
      <c r="E47" s="124">
        <f t="shared" si="11"/>
        <v>870850970</v>
      </c>
      <c r="F47" s="124">
        <f t="shared" si="11"/>
        <v>164959170</v>
      </c>
      <c r="G47" s="124">
        <f t="shared" si="11"/>
        <v>47364580</v>
      </c>
      <c r="H47" s="126">
        <f t="shared" si="11"/>
        <v>776318587</v>
      </c>
      <c r="I47" s="129">
        <f>I30+I40+I46</f>
        <v>9034525</v>
      </c>
      <c r="J47" s="124">
        <f t="shared" si="11"/>
        <v>872460918</v>
      </c>
      <c r="K47" s="126">
        <f>K30+K40+K46</f>
        <v>5427247674</v>
      </c>
      <c r="L47" s="2"/>
      <c r="N47" s="182"/>
      <c r="O47" s="32"/>
    </row>
    <row r="48" spans="1:15" ht="3" customHeight="1" x14ac:dyDescent="0.2">
      <c r="A48" s="2"/>
      <c r="B48" s="2"/>
      <c r="C48" s="2"/>
      <c r="D48" s="27"/>
      <c r="E48" s="27"/>
      <c r="F48" s="27"/>
      <c r="G48" s="27"/>
      <c r="H48" s="27"/>
      <c r="I48" s="27"/>
      <c r="J48" s="27"/>
      <c r="K48" s="27"/>
      <c r="L48" s="2"/>
      <c r="M48" s="2"/>
    </row>
  </sheetData>
  <mergeCells count="44"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1:C31"/>
    <mergeCell ref="B30:C30"/>
    <mergeCell ref="B29:C29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</mergeCells>
  <phoneticPr fontId="4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B2:F32"/>
  <sheetViews>
    <sheetView tabSelected="1" view="pageBreakPreview" zoomScale="110" zoomScaleNormal="100" zoomScaleSheetLayoutView="110" workbookViewId="0"/>
  </sheetViews>
  <sheetFormatPr defaultColWidth="9" defaultRowHeight="13.2" x14ac:dyDescent="0.2"/>
  <cols>
    <col min="1" max="1" width="0.44140625" style="32" customWidth="1"/>
    <col min="2" max="3" width="12.6640625" style="32" customWidth="1"/>
    <col min="4" max="4" width="8.21875" style="32" customWidth="1"/>
    <col min="5" max="5" width="16.77734375" style="32" customWidth="1"/>
    <col min="6" max="6" width="11.109375" style="32" customWidth="1"/>
    <col min="7" max="7" width="0.77734375" style="32" customWidth="1"/>
    <col min="8" max="16384" width="9" style="32"/>
  </cols>
  <sheetData>
    <row r="2" spans="2:6" ht="12" customHeight="1" x14ac:dyDescent="0.2"/>
    <row r="3" spans="2:6" ht="15" customHeight="1" x14ac:dyDescent="0.2">
      <c r="B3" s="277" t="s">
        <v>137</v>
      </c>
      <c r="C3" s="278"/>
      <c r="D3" s="278"/>
      <c r="E3" s="278"/>
      <c r="F3" s="278"/>
    </row>
    <row r="4" spans="2:6" ht="14.25" customHeight="1" x14ac:dyDescent="0.15">
      <c r="B4" s="39" t="s">
        <v>138</v>
      </c>
      <c r="F4" s="40" t="s">
        <v>168</v>
      </c>
    </row>
    <row r="5" spans="2:6" x14ac:dyDescent="0.2">
      <c r="B5" s="177" t="s">
        <v>139</v>
      </c>
      <c r="C5" s="177" t="s">
        <v>122</v>
      </c>
      <c r="D5" s="178" t="s">
        <v>140</v>
      </c>
      <c r="E5" s="178"/>
      <c r="F5" s="179" t="s">
        <v>0</v>
      </c>
    </row>
    <row r="6" spans="2:6" x14ac:dyDescent="0.2">
      <c r="B6" s="279" t="s">
        <v>141</v>
      </c>
      <c r="C6" s="282" t="s">
        <v>8</v>
      </c>
      <c r="D6" s="41" t="s">
        <v>201</v>
      </c>
      <c r="E6" s="42"/>
      <c r="F6" s="43">
        <v>25643900</v>
      </c>
    </row>
    <row r="7" spans="2:6" x14ac:dyDescent="0.2">
      <c r="B7" s="280"/>
      <c r="C7" s="283"/>
      <c r="D7" s="41" t="s">
        <v>202</v>
      </c>
      <c r="E7" s="42"/>
      <c r="F7" s="43">
        <v>18269600</v>
      </c>
    </row>
    <row r="8" spans="2:6" x14ac:dyDescent="0.2">
      <c r="B8" s="280"/>
      <c r="C8" s="283"/>
      <c r="D8" s="41" t="s">
        <v>203</v>
      </c>
      <c r="E8" s="42"/>
      <c r="F8" s="43">
        <v>2320400</v>
      </c>
    </row>
    <row r="9" spans="2:6" x14ac:dyDescent="0.2">
      <c r="B9" s="280"/>
      <c r="C9" s="283"/>
      <c r="D9" s="41" t="s">
        <v>213</v>
      </c>
      <c r="E9" s="42"/>
      <c r="F9" s="43">
        <v>3829645</v>
      </c>
    </row>
    <row r="10" spans="2:6" x14ac:dyDescent="0.2">
      <c r="B10" s="280"/>
      <c r="C10" s="283"/>
      <c r="D10" s="41" t="s">
        <v>204</v>
      </c>
      <c r="E10" s="42"/>
      <c r="F10" s="43">
        <v>2829000</v>
      </c>
    </row>
    <row r="11" spans="2:6" x14ac:dyDescent="0.2">
      <c r="B11" s="280"/>
      <c r="C11" s="283"/>
      <c r="D11" s="41" t="s">
        <v>205</v>
      </c>
      <c r="E11" s="42"/>
      <c r="F11" s="43">
        <v>6971000</v>
      </c>
    </row>
    <row r="12" spans="2:6" x14ac:dyDescent="0.2">
      <c r="B12" s="280"/>
      <c r="C12" s="283"/>
      <c r="D12" s="41" t="s">
        <v>206</v>
      </c>
      <c r="E12" s="42"/>
      <c r="F12" s="43">
        <v>165000</v>
      </c>
    </row>
    <row r="13" spans="2:6" x14ac:dyDescent="0.2">
      <c r="B13" s="280"/>
      <c r="C13" s="283"/>
      <c r="D13" s="41" t="s">
        <v>208</v>
      </c>
      <c r="E13" s="42"/>
      <c r="F13" s="43">
        <v>179000</v>
      </c>
    </row>
    <row r="14" spans="2:6" x14ac:dyDescent="0.2">
      <c r="B14" s="280"/>
      <c r="C14" s="283"/>
      <c r="D14" s="41" t="s">
        <v>214</v>
      </c>
      <c r="E14" s="42"/>
      <c r="F14" s="43">
        <v>157000</v>
      </c>
    </row>
    <row r="15" spans="2:6" x14ac:dyDescent="0.2">
      <c r="B15" s="280"/>
      <c r="C15" s="283"/>
      <c r="D15" s="41" t="s">
        <v>207</v>
      </c>
      <c r="E15" s="42"/>
      <c r="F15" s="43">
        <v>11243000</v>
      </c>
    </row>
    <row r="16" spans="2:6" x14ac:dyDescent="0.2">
      <c r="B16" s="280"/>
      <c r="C16" s="283"/>
      <c r="D16" s="41" t="s">
        <v>209</v>
      </c>
      <c r="E16" s="42"/>
      <c r="F16" s="43">
        <v>1882000</v>
      </c>
    </row>
    <row r="17" spans="2:6" x14ac:dyDescent="0.2">
      <c r="B17" s="280"/>
      <c r="C17" s="283"/>
      <c r="D17" s="41" t="s">
        <v>210</v>
      </c>
      <c r="E17" s="42"/>
      <c r="F17" s="43">
        <v>0</v>
      </c>
    </row>
    <row r="18" spans="2:6" x14ac:dyDescent="0.2">
      <c r="B18" s="280"/>
      <c r="C18" s="283"/>
      <c r="D18" s="41" t="s">
        <v>142</v>
      </c>
      <c r="E18" s="42"/>
      <c r="F18" s="43">
        <v>852384000</v>
      </c>
    </row>
    <row r="19" spans="2:6" x14ac:dyDescent="0.2">
      <c r="B19" s="280"/>
      <c r="C19" s="283"/>
      <c r="D19" s="41" t="s">
        <v>211</v>
      </c>
      <c r="E19" s="42"/>
      <c r="F19" s="43">
        <v>16045735</v>
      </c>
    </row>
    <row r="20" spans="2:6" x14ac:dyDescent="0.2">
      <c r="B20" s="280"/>
      <c r="C20" s="283"/>
      <c r="D20" s="41" t="s">
        <v>212</v>
      </c>
      <c r="E20" s="42"/>
      <c r="F20" s="43">
        <v>3156050</v>
      </c>
    </row>
    <row r="21" spans="2:6" x14ac:dyDescent="0.2">
      <c r="B21" s="280"/>
      <c r="C21" s="284"/>
      <c r="D21" s="285" t="s">
        <v>143</v>
      </c>
      <c r="E21" s="286"/>
      <c r="F21" s="43">
        <v>945075330</v>
      </c>
    </row>
    <row r="22" spans="2:6" ht="13.5" customHeight="1" x14ac:dyDescent="0.2">
      <c r="B22" s="280"/>
      <c r="C22" s="287" t="s">
        <v>9</v>
      </c>
      <c r="D22" s="289" t="s">
        <v>144</v>
      </c>
      <c r="E22" s="42" t="s">
        <v>145</v>
      </c>
      <c r="F22" s="43">
        <v>89824141</v>
      </c>
    </row>
    <row r="23" spans="2:6" x14ac:dyDescent="0.2">
      <c r="B23" s="280"/>
      <c r="C23" s="288"/>
      <c r="D23" s="290"/>
      <c r="E23" s="42" t="s">
        <v>146</v>
      </c>
      <c r="F23" s="43">
        <v>2982999</v>
      </c>
    </row>
    <row r="24" spans="2:6" x14ac:dyDescent="0.2">
      <c r="B24" s="280"/>
      <c r="C24" s="283"/>
      <c r="D24" s="291"/>
      <c r="E24" s="113" t="s">
        <v>135</v>
      </c>
      <c r="F24" s="43">
        <v>92807140</v>
      </c>
    </row>
    <row r="25" spans="2:6" ht="13.5" customHeight="1" x14ac:dyDescent="0.2">
      <c r="B25" s="280"/>
      <c r="C25" s="283"/>
      <c r="D25" s="289" t="s">
        <v>147</v>
      </c>
      <c r="E25" s="42" t="s">
        <v>145</v>
      </c>
      <c r="F25" s="43">
        <v>56353300</v>
      </c>
    </row>
    <row r="26" spans="2:6" x14ac:dyDescent="0.2">
      <c r="B26" s="280"/>
      <c r="C26" s="283"/>
      <c r="D26" s="292"/>
      <c r="E26" s="42" t="s">
        <v>146</v>
      </c>
      <c r="F26" s="43">
        <v>132133972</v>
      </c>
    </row>
    <row r="27" spans="2:6" x14ac:dyDescent="0.2">
      <c r="B27" s="280"/>
      <c r="C27" s="283"/>
      <c r="D27" s="293"/>
      <c r="E27" s="113" t="s">
        <v>135</v>
      </c>
      <c r="F27" s="43">
        <v>188487272</v>
      </c>
    </row>
    <row r="28" spans="2:6" x14ac:dyDescent="0.2">
      <c r="B28" s="280"/>
      <c r="C28" s="284"/>
      <c r="D28" s="285" t="s">
        <v>143</v>
      </c>
      <c r="E28" s="286"/>
      <c r="F28" s="43">
        <v>281294412</v>
      </c>
    </row>
    <row r="29" spans="2:6" x14ac:dyDescent="0.2">
      <c r="B29" s="281"/>
      <c r="C29" s="273" t="s">
        <v>7</v>
      </c>
      <c r="D29" s="274"/>
      <c r="E29" s="275"/>
      <c r="F29" s="43">
        <v>1226369742</v>
      </c>
    </row>
    <row r="30" spans="2:6" x14ac:dyDescent="0.2">
      <c r="B30" s="276" t="s">
        <v>173</v>
      </c>
      <c r="C30" s="276"/>
      <c r="D30" s="276"/>
      <c r="E30" s="114" t="s">
        <v>174</v>
      </c>
      <c r="F30" s="200">
        <v>945075330</v>
      </c>
    </row>
    <row r="31" spans="2:6" x14ac:dyDescent="0.2">
      <c r="B31" s="276"/>
      <c r="C31" s="276"/>
      <c r="D31" s="276"/>
      <c r="E31" s="114" t="s">
        <v>175</v>
      </c>
      <c r="F31" s="200">
        <v>281294412</v>
      </c>
    </row>
    <row r="32" spans="2:6" ht="5.25" customHeight="1" x14ac:dyDescent="0.2"/>
  </sheetData>
  <mergeCells count="10">
    <mergeCell ref="C29:E29"/>
    <mergeCell ref="B30:D31"/>
    <mergeCell ref="B3:F3"/>
    <mergeCell ref="B6:B29"/>
    <mergeCell ref="C6:C21"/>
    <mergeCell ref="D21:E21"/>
    <mergeCell ref="C22:C28"/>
    <mergeCell ref="D22:D24"/>
    <mergeCell ref="D25:D27"/>
    <mergeCell ref="D28:E28"/>
  </mergeCells>
  <phoneticPr fontId="4"/>
  <printOptions horizontalCentered="1"/>
  <pageMargins left="0.19685039370078741" right="1.9685039370078741" top="0.31496062992125984" bottom="0.19685039370078741" header="0.31496062992125984" footer="0.31496062992125984"/>
  <pageSetup paperSize="9" scale="1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1"/>
  <dimension ref="A1:L16"/>
  <sheetViews>
    <sheetView view="pageBreakPreview" zoomScale="110" zoomScaleNormal="100" zoomScaleSheetLayoutView="100" workbookViewId="0">
      <selection activeCell="C3" sqref="C3:C4"/>
    </sheetView>
  </sheetViews>
  <sheetFormatPr defaultRowHeight="13.2" x14ac:dyDescent="0.2"/>
  <cols>
    <col min="1" max="1" width="8.109375" style="13" customWidth="1"/>
    <col min="2" max="2" width="5" style="13" customWidth="1"/>
    <col min="3" max="3" width="23.6640625" style="13" customWidth="1"/>
    <col min="4" max="8" width="15.6640625" style="13" customWidth="1"/>
    <col min="9" max="9" width="1.21875" style="13" customWidth="1"/>
    <col min="10" max="10" width="12.6640625" style="13" customWidth="1"/>
  </cols>
  <sheetData>
    <row r="1" spans="1:12" s="13" customFormat="1" ht="17.25" customHeight="1" x14ac:dyDescent="0.2"/>
    <row r="2" spans="1:12" s="13" customFormat="1" ht="18" customHeight="1" x14ac:dyDescent="0.2">
      <c r="C2" s="296" t="s">
        <v>148</v>
      </c>
      <c r="D2" s="297"/>
      <c r="E2" s="297"/>
      <c r="F2" s="298" t="s">
        <v>168</v>
      </c>
      <c r="G2" s="298"/>
      <c r="H2" s="298"/>
    </row>
    <row r="3" spans="1:12" s="13" customFormat="1" ht="24.9" customHeight="1" x14ac:dyDescent="0.2">
      <c r="C3" s="299" t="s">
        <v>15</v>
      </c>
      <c r="D3" s="299" t="s">
        <v>133</v>
      </c>
      <c r="E3" s="300" t="s">
        <v>149</v>
      </c>
      <c r="F3" s="299"/>
      <c r="G3" s="299"/>
      <c r="H3" s="299"/>
    </row>
    <row r="4" spans="1:12" s="14" customFormat="1" ht="27.9" customHeight="1" x14ac:dyDescent="0.2">
      <c r="C4" s="299"/>
      <c r="D4" s="299"/>
      <c r="E4" s="180" t="s">
        <v>150</v>
      </c>
      <c r="F4" s="163" t="s">
        <v>151</v>
      </c>
      <c r="G4" s="163" t="s">
        <v>152</v>
      </c>
      <c r="H4" s="163" t="s">
        <v>153</v>
      </c>
    </row>
    <row r="5" spans="1:12" s="13" customFormat="1" ht="30" customHeight="1" x14ac:dyDescent="0.2">
      <c r="C5" s="15" t="s">
        <v>154</v>
      </c>
      <c r="D5" s="201">
        <v>1443171545</v>
      </c>
      <c r="E5" s="115">
        <f>E9-E6</f>
        <v>188487272</v>
      </c>
      <c r="F5" s="116">
        <f>F9-F6</f>
        <v>186588384</v>
      </c>
      <c r="G5" s="110">
        <f>D5-E5-F5-H5</f>
        <v>742836726</v>
      </c>
      <c r="H5" s="116">
        <f>18304739+340863041+(10095840-6855840)+6108029-43256646</f>
        <v>325259163</v>
      </c>
      <c r="J5" s="16"/>
      <c r="L5" s="21"/>
    </row>
    <row r="6" spans="1:12" s="13" customFormat="1" ht="30" customHeight="1" x14ac:dyDescent="0.2">
      <c r="C6" s="17" t="s">
        <v>155</v>
      </c>
      <c r="D6" s="117">
        <v>307959557</v>
      </c>
      <c r="E6" s="118">
        <v>92807140</v>
      </c>
      <c r="F6" s="116">
        <v>190921616</v>
      </c>
      <c r="G6" s="110">
        <f>D6-E6-F6-H6</f>
        <v>24230801</v>
      </c>
      <c r="H6" s="111">
        <v>0</v>
      </c>
      <c r="J6" s="16"/>
    </row>
    <row r="7" spans="1:12" s="13" customFormat="1" ht="30" customHeight="1" x14ac:dyDescent="0.2">
      <c r="C7" s="17" t="s">
        <v>156</v>
      </c>
      <c r="D7" s="117">
        <v>45169498</v>
      </c>
      <c r="E7" s="118"/>
      <c r="F7" s="119"/>
      <c r="G7" s="110">
        <f>D7-E7-F7-H7</f>
        <v>45169498</v>
      </c>
      <c r="H7" s="111">
        <v>0</v>
      </c>
      <c r="J7" s="16"/>
    </row>
    <row r="8" spans="1:12" s="13" customFormat="1" ht="30" customHeight="1" x14ac:dyDescent="0.2">
      <c r="C8" s="15" t="s">
        <v>128</v>
      </c>
      <c r="D8" s="117"/>
      <c r="E8" s="118"/>
      <c r="F8" s="119"/>
      <c r="G8" s="110">
        <f>D8-E8-F8-H8</f>
        <v>0</v>
      </c>
      <c r="H8" s="111"/>
      <c r="J8" s="16"/>
    </row>
    <row r="9" spans="1:12" s="13" customFormat="1" ht="30" customHeight="1" x14ac:dyDescent="0.2">
      <c r="C9" s="12" t="s">
        <v>44</v>
      </c>
      <c r="D9" s="120">
        <f>SUM(D5:D8)</f>
        <v>1796300600</v>
      </c>
      <c r="E9" s="121">
        <v>281294412</v>
      </c>
      <c r="F9" s="122">
        <v>377510000</v>
      </c>
      <c r="G9" s="112">
        <f t="shared" ref="G9:H9" si="0">SUM(G5:G8)</f>
        <v>812237025</v>
      </c>
      <c r="H9" s="112">
        <f t="shared" si="0"/>
        <v>325259163</v>
      </c>
      <c r="J9" s="16"/>
    </row>
    <row r="10" spans="1:12" s="13" customFormat="1" ht="9" customHeight="1" x14ac:dyDescent="0.2">
      <c r="C10" s="29"/>
      <c r="D10" s="30"/>
      <c r="E10" s="31"/>
      <c r="F10" s="31"/>
      <c r="G10" s="31"/>
      <c r="H10" s="31"/>
      <c r="J10" s="16"/>
    </row>
    <row r="11" spans="1:12" s="18" customFormat="1" ht="36" customHeight="1" x14ac:dyDescent="0.2">
      <c r="J11" s="16"/>
    </row>
    <row r="12" spans="1:12" s="18" customFormat="1" ht="21.75" customHeight="1" x14ac:dyDescent="0.2"/>
    <row r="13" spans="1:12" x14ac:dyDescent="0.2">
      <c r="A13" s="18"/>
      <c r="B13" s="18"/>
      <c r="C13" s="294"/>
      <c r="D13" s="295"/>
      <c r="E13" s="295"/>
      <c r="F13" s="295"/>
      <c r="G13" s="295"/>
      <c r="H13" s="295"/>
      <c r="I13" s="18"/>
      <c r="J13" s="18"/>
    </row>
    <row r="14" spans="1:12" x14ac:dyDescent="0.2">
      <c r="A14" s="18"/>
      <c r="B14" s="18"/>
      <c r="C14" s="19"/>
      <c r="D14" s="19"/>
      <c r="E14" s="19"/>
      <c r="F14" s="19"/>
      <c r="G14" s="19"/>
      <c r="H14" s="19"/>
      <c r="I14" s="18"/>
      <c r="J14" s="18"/>
    </row>
    <row r="15" spans="1:12" x14ac:dyDescent="0.2">
      <c r="C15" s="20"/>
      <c r="D15" s="19"/>
      <c r="E15" s="20"/>
      <c r="F15" s="20"/>
      <c r="G15" s="20"/>
      <c r="H15" s="20"/>
    </row>
    <row r="16" spans="1:12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6">
    <mergeCell ref="C13:H13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31496062992125984" bottom="0.15748031496062992" header="0.31496062992125984" footer="0.31496062992125984"/>
  <pageSetup paperSize="9" scale="1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3"/>
  <dimension ref="A1:C7"/>
  <sheetViews>
    <sheetView view="pageBreakPreview" zoomScaleNormal="178" zoomScaleSheetLayoutView="100" workbookViewId="0">
      <selection activeCell="B1" sqref="B1"/>
    </sheetView>
  </sheetViews>
  <sheetFormatPr defaultColWidth="9" defaultRowHeight="19.2" x14ac:dyDescent="0.2"/>
  <cols>
    <col min="1" max="1" width="0.77734375" style="203" customWidth="1"/>
    <col min="2" max="2" width="26" style="203" customWidth="1"/>
    <col min="3" max="3" width="38.6640625" style="203" customWidth="1"/>
    <col min="4" max="4" width="0.33203125" style="203" customWidth="1"/>
    <col min="5" max="16384" width="9" style="203"/>
  </cols>
  <sheetData>
    <row r="1" spans="1:3" ht="24.75" customHeight="1" x14ac:dyDescent="0.2"/>
    <row r="2" spans="1:3" x14ac:dyDescent="0.2">
      <c r="B2" s="301" t="s">
        <v>157</v>
      </c>
      <c r="C2" s="301"/>
    </row>
    <row r="3" spans="1:3" x14ac:dyDescent="0.2">
      <c r="B3" s="33" t="s">
        <v>158</v>
      </c>
      <c r="C3" s="34" t="s">
        <v>168</v>
      </c>
    </row>
    <row r="4" spans="1:3" ht="25.2" customHeight="1" x14ac:dyDescent="0.2">
      <c r="A4" s="204"/>
      <c r="B4" s="181" t="s">
        <v>58</v>
      </c>
      <c r="C4" s="181" t="s">
        <v>126</v>
      </c>
    </row>
    <row r="5" spans="1:3" ht="25.2" customHeight="1" x14ac:dyDescent="0.2">
      <c r="A5" s="204"/>
      <c r="B5" s="36" t="s">
        <v>159</v>
      </c>
      <c r="C5" s="37">
        <v>69295173</v>
      </c>
    </row>
    <row r="6" spans="1:3" ht="25.2" customHeight="1" x14ac:dyDescent="0.2">
      <c r="A6" s="204"/>
      <c r="B6" s="38" t="s">
        <v>7</v>
      </c>
      <c r="C6" s="37">
        <f>SUM(C5:C5)</f>
        <v>69295173</v>
      </c>
    </row>
    <row r="7" spans="1:3" ht="1.95" customHeight="1" x14ac:dyDescent="0.2"/>
  </sheetData>
  <mergeCells count="1">
    <mergeCell ref="B2:C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21"/>
  <sheetViews>
    <sheetView view="pageBreakPreview" zoomScale="80" zoomScaleNormal="80" zoomScaleSheetLayoutView="80" workbookViewId="0">
      <selection activeCell="B3" sqref="B3"/>
    </sheetView>
  </sheetViews>
  <sheetFormatPr defaultColWidth="8.88671875" defaultRowHeight="13.2" x14ac:dyDescent="0.2"/>
  <cols>
    <col min="1" max="1" width="1.6640625" style="98" customWidth="1"/>
    <col min="2" max="2" width="32.21875" style="98" customWidth="1"/>
    <col min="3" max="3" width="17.44140625" style="98" customWidth="1"/>
    <col min="4" max="5" width="18.21875" style="98" bestFit="1" customWidth="1"/>
    <col min="6" max="8" width="15.77734375" style="98" customWidth="1"/>
    <col min="9" max="9" width="16.77734375" style="98" customWidth="1"/>
    <col min="10" max="10" width="15.77734375" style="98" customWidth="1"/>
    <col min="11" max="12" width="17.44140625" style="98" customWidth="1"/>
    <col min="13" max="13" width="1.21875" style="98" customWidth="1"/>
    <col min="14" max="16384" width="8.88671875" style="98"/>
  </cols>
  <sheetData>
    <row r="1" spans="1:13" ht="34.5" customHeight="1" x14ac:dyDescent="0.2">
      <c r="A1" s="96"/>
      <c r="B1" s="123" t="s">
        <v>176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20.100000000000001" customHeight="1" x14ac:dyDescent="0.2">
      <c r="A2" s="100"/>
      <c r="B2" s="101" t="s">
        <v>162</v>
      </c>
      <c r="C2" s="102"/>
      <c r="D2" s="102"/>
      <c r="E2" s="102"/>
      <c r="F2" s="102"/>
      <c r="G2" s="102"/>
      <c r="H2" s="102"/>
      <c r="I2" s="102"/>
      <c r="J2" s="102"/>
      <c r="K2" s="103" t="s">
        <v>168</v>
      </c>
      <c r="L2" s="102"/>
      <c r="M2" s="100"/>
    </row>
    <row r="3" spans="1:13" ht="36.6" customHeight="1" x14ac:dyDescent="0.2">
      <c r="A3" s="104"/>
      <c r="B3" s="166" t="s">
        <v>46</v>
      </c>
      <c r="C3" s="167" t="s">
        <v>47</v>
      </c>
      <c r="D3" s="167" t="s">
        <v>48</v>
      </c>
      <c r="E3" s="167" t="s">
        <v>49</v>
      </c>
      <c r="F3" s="167" t="s">
        <v>50</v>
      </c>
      <c r="G3" s="167" t="s">
        <v>51</v>
      </c>
      <c r="H3" s="167" t="s">
        <v>52</v>
      </c>
      <c r="I3" s="167" t="s">
        <v>53</v>
      </c>
      <c r="J3" s="167" t="s">
        <v>54</v>
      </c>
      <c r="K3" s="167" t="s">
        <v>45</v>
      </c>
      <c r="L3" s="105"/>
      <c r="M3" s="104"/>
    </row>
    <row r="4" spans="1:13" ht="36.6" customHeight="1" x14ac:dyDescent="0.2">
      <c r="A4" s="104"/>
      <c r="B4" s="186" t="s">
        <v>226</v>
      </c>
      <c r="C4" s="107">
        <v>55000000</v>
      </c>
      <c r="D4" s="107">
        <v>36881339</v>
      </c>
      <c r="E4" s="107">
        <v>4687123</v>
      </c>
      <c r="F4" s="107">
        <f>D4-E4</f>
        <v>32194216</v>
      </c>
      <c r="G4" s="107">
        <v>60000000</v>
      </c>
      <c r="H4" s="187">
        <f>C4/G4</f>
        <v>0.91666666666666663</v>
      </c>
      <c r="I4" s="106">
        <f>F4*H4</f>
        <v>29511364.666666664</v>
      </c>
      <c r="J4" s="99">
        <v>25488635</v>
      </c>
      <c r="K4" s="107">
        <v>50000000</v>
      </c>
      <c r="L4" s="105"/>
      <c r="M4" s="104"/>
    </row>
    <row r="5" spans="1:13" ht="36.6" customHeight="1" x14ac:dyDescent="0.2">
      <c r="A5" s="104"/>
      <c r="B5" s="188" t="s">
        <v>7</v>
      </c>
      <c r="C5" s="107">
        <f>SUM(C4:C4)</f>
        <v>55000000</v>
      </c>
      <c r="D5" s="107">
        <f>SUM(D4:D4)</f>
        <v>36881339</v>
      </c>
      <c r="E5" s="107">
        <f>SUM(E4:E4)</f>
        <v>4687123</v>
      </c>
      <c r="F5" s="107">
        <f>SUM(F4:F4)</f>
        <v>32194216</v>
      </c>
      <c r="G5" s="107">
        <f>SUM(G4:G4)</f>
        <v>60000000</v>
      </c>
      <c r="H5" s="188" t="s">
        <v>170</v>
      </c>
      <c r="I5" s="106">
        <f>SUM(I4:I4)</f>
        <v>29511364.666666664</v>
      </c>
      <c r="J5" s="106">
        <f>SUM(J4:J4)</f>
        <v>25488635</v>
      </c>
      <c r="K5" s="106">
        <f>SUM(K4:K4)</f>
        <v>50000000</v>
      </c>
      <c r="L5" s="105"/>
      <c r="M5" s="104"/>
    </row>
    <row r="6" spans="1:13" ht="12" customHeight="1" x14ac:dyDescent="0.2">
      <c r="A6" s="104"/>
      <c r="B6" s="108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4"/>
    </row>
    <row r="7" spans="1:13" ht="20.100000000000001" customHeight="1" x14ac:dyDescent="0.2">
      <c r="A7" s="100"/>
      <c r="B7" s="101" t="s">
        <v>163</v>
      </c>
      <c r="C7" s="102"/>
      <c r="D7" s="102"/>
      <c r="E7" s="102"/>
      <c r="F7" s="102"/>
      <c r="G7" s="102"/>
      <c r="H7" s="102"/>
      <c r="I7" s="102"/>
      <c r="J7" s="102"/>
      <c r="K7" s="109"/>
      <c r="L7" s="103" t="s">
        <v>168</v>
      </c>
      <c r="M7" s="100"/>
    </row>
    <row r="8" spans="1:13" ht="36.6" customHeight="1" x14ac:dyDescent="0.2">
      <c r="A8" s="104"/>
      <c r="B8" s="166" t="s">
        <v>46</v>
      </c>
      <c r="C8" s="167" t="s">
        <v>55</v>
      </c>
      <c r="D8" s="167" t="s">
        <v>48</v>
      </c>
      <c r="E8" s="167" t="s">
        <v>49</v>
      </c>
      <c r="F8" s="167" t="s">
        <v>50</v>
      </c>
      <c r="G8" s="167" t="s">
        <v>51</v>
      </c>
      <c r="H8" s="167" t="s">
        <v>52</v>
      </c>
      <c r="I8" s="167" t="s">
        <v>53</v>
      </c>
      <c r="J8" s="167" t="s">
        <v>56</v>
      </c>
      <c r="K8" s="167" t="s">
        <v>57</v>
      </c>
      <c r="L8" s="167" t="s">
        <v>45</v>
      </c>
      <c r="M8" s="104"/>
    </row>
    <row r="9" spans="1:13" ht="36.6" customHeight="1" x14ac:dyDescent="0.2">
      <c r="A9" s="104"/>
      <c r="B9" s="186" t="s">
        <v>227</v>
      </c>
      <c r="C9" s="107">
        <v>11750000</v>
      </c>
      <c r="D9" s="107">
        <v>2966259329</v>
      </c>
      <c r="E9" s="107">
        <v>1080055165</v>
      </c>
      <c r="F9" s="107">
        <f>D9-E9</f>
        <v>1886204164</v>
      </c>
      <c r="G9" s="107">
        <v>479750000</v>
      </c>
      <c r="H9" s="187">
        <f>C9/G9</f>
        <v>2.4491922876498175E-2</v>
      </c>
      <c r="I9" s="107">
        <f>F9*H9</f>
        <v>46196766.914017715</v>
      </c>
      <c r="J9" s="189">
        <v>0</v>
      </c>
      <c r="K9" s="107">
        <f>C9-J9</f>
        <v>11750000</v>
      </c>
      <c r="L9" s="106">
        <v>11750000</v>
      </c>
      <c r="M9" s="104"/>
    </row>
    <row r="10" spans="1:13" ht="36.6" customHeight="1" x14ac:dyDescent="0.2">
      <c r="A10" s="104"/>
      <c r="B10" s="107" t="s">
        <v>177</v>
      </c>
      <c r="C10" s="107">
        <v>210000</v>
      </c>
      <c r="D10" s="107">
        <v>175403763195</v>
      </c>
      <c r="E10" s="107">
        <v>167777244857</v>
      </c>
      <c r="F10" s="107">
        <f t="shared" ref="F10:F19" si="0">D10-E10</f>
        <v>7626518338</v>
      </c>
      <c r="G10" s="107">
        <v>7626518338</v>
      </c>
      <c r="H10" s="187">
        <f>C10/G10</f>
        <v>2.7535500564346771E-5</v>
      </c>
      <c r="I10" s="107">
        <f t="shared" ref="I10:I19" si="1">F10*H10</f>
        <v>210000</v>
      </c>
      <c r="J10" s="189">
        <v>0</v>
      </c>
      <c r="K10" s="107">
        <f t="shared" ref="K10:K19" si="2">C10-J10</f>
        <v>210000</v>
      </c>
      <c r="L10" s="106">
        <v>210000</v>
      </c>
      <c r="M10" s="104"/>
    </row>
    <row r="11" spans="1:13" ht="36.6" customHeight="1" x14ac:dyDescent="0.2">
      <c r="A11" s="104"/>
      <c r="B11" s="107" t="s">
        <v>178</v>
      </c>
      <c r="C11" s="107">
        <v>1800000</v>
      </c>
      <c r="D11" s="107">
        <v>3648729332</v>
      </c>
      <c r="E11" s="107">
        <v>409952973</v>
      </c>
      <c r="F11" s="107">
        <f t="shared" si="0"/>
        <v>3238776359</v>
      </c>
      <c r="G11" s="107">
        <v>3238776359</v>
      </c>
      <c r="H11" s="187">
        <f t="shared" ref="H11:H19" si="3">C11/G11</f>
        <v>5.5576544981196714E-4</v>
      </c>
      <c r="I11" s="107">
        <f t="shared" si="1"/>
        <v>1800000.0000000002</v>
      </c>
      <c r="J11" s="189">
        <v>0</v>
      </c>
      <c r="K11" s="107">
        <f t="shared" si="2"/>
        <v>1800000</v>
      </c>
      <c r="L11" s="106">
        <v>1800000</v>
      </c>
      <c r="M11" s="104"/>
    </row>
    <row r="12" spans="1:13" ht="36.6" customHeight="1" x14ac:dyDescent="0.2">
      <c r="A12" s="104"/>
      <c r="B12" s="107" t="s">
        <v>179</v>
      </c>
      <c r="C12" s="107">
        <v>981000</v>
      </c>
      <c r="D12" s="107">
        <v>179673661970</v>
      </c>
      <c r="E12" s="107">
        <v>160181661970</v>
      </c>
      <c r="F12" s="107">
        <f t="shared" si="0"/>
        <v>19492000000</v>
      </c>
      <c r="G12" s="107">
        <v>5248224000</v>
      </c>
      <c r="H12" s="187">
        <f t="shared" si="3"/>
        <v>1.8692037534983263E-4</v>
      </c>
      <c r="I12" s="107">
        <f t="shared" si="1"/>
        <v>3643451.9563189377</v>
      </c>
      <c r="J12" s="189">
        <v>0</v>
      </c>
      <c r="K12" s="107">
        <f t="shared" si="2"/>
        <v>981000</v>
      </c>
      <c r="L12" s="106">
        <v>981000</v>
      </c>
      <c r="M12" s="104"/>
    </row>
    <row r="13" spans="1:13" ht="36.6" customHeight="1" x14ac:dyDescent="0.2">
      <c r="A13" s="104"/>
      <c r="B13" s="107" t="s">
        <v>180</v>
      </c>
      <c r="C13" s="107">
        <v>5003000</v>
      </c>
      <c r="D13" s="107">
        <v>42860816</v>
      </c>
      <c r="E13" s="107">
        <v>5771040</v>
      </c>
      <c r="F13" s="107">
        <f t="shared" si="0"/>
        <v>37089776</v>
      </c>
      <c r="G13" s="107">
        <v>28568000</v>
      </c>
      <c r="H13" s="187">
        <f t="shared" si="3"/>
        <v>0.17512601512181461</v>
      </c>
      <c r="I13" s="107">
        <f t="shared" si="1"/>
        <v>6495384.6726407167</v>
      </c>
      <c r="J13" s="189">
        <v>0</v>
      </c>
      <c r="K13" s="107">
        <f t="shared" si="2"/>
        <v>5003000</v>
      </c>
      <c r="L13" s="106">
        <v>5003000</v>
      </c>
      <c r="M13" s="104"/>
    </row>
    <row r="14" spans="1:13" ht="36.6" customHeight="1" x14ac:dyDescent="0.2">
      <c r="A14" s="104"/>
      <c r="B14" s="107" t="s">
        <v>181</v>
      </c>
      <c r="C14" s="107">
        <v>20000</v>
      </c>
      <c r="D14" s="107">
        <v>3191461597</v>
      </c>
      <c r="E14" s="107">
        <v>737257831</v>
      </c>
      <c r="F14" s="107">
        <f t="shared" si="0"/>
        <v>2454203766</v>
      </c>
      <c r="G14" s="107">
        <v>412600000</v>
      </c>
      <c r="H14" s="187">
        <f t="shared" si="3"/>
        <v>4.8473097430925837E-5</v>
      </c>
      <c r="I14" s="107">
        <f t="shared" si="1"/>
        <v>118962.85826466311</v>
      </c>
      <c r="J14" s="189">
        <v>0</v>
      </c>
      <c r="K14" s="107">
        <f t="shared" si="2"/>
        <v>20000</v>
      </c>
      <c r="L14" s="106">
        <v>20000</v>
      </c>
      <c r="M14" s="104"/>
    </row>
    <row r="15" spans="1:13" ht="36.6" customHeight="1" x14ac:dyDescent="0.2">
      <c r="A15" s="104"/>
      <c r="B15" s="107" t="s">
        <v>182</v>
      </c>
      <c r="C15" s="107">
        <v>604782</v>
      </c>
      <c r="D15" s="107">
        <v>442268455</v>
      </c>
      <c r="E15" s="107">
        <v>2066006</v>
      </c>
      <c r="F15" s="107">
        <f t="shared" si="0"/>
        <v>440202449</v>
      </c>
      <c r="G15" s="107">
        <v>433077000</v>
      </c>
      <c r="H15" s="187">
        <f t="shared" si="3"/>
        <v>1.3964768389916804E-3</v>
      </c>
      <c r="I15" s="107">
        <f t="shared" si="1"/>
        <v>614732.52449591644</v>
      </c>
      <c r="J15" s="189">
        <v>0</v>
      </c>
      <c r="K15" s="107">
        <f t="shared" si="2"/>
        <v>604782</v>
      </c>
      <c r="L15" s="106">
        <v>604782</v>
      </c>
      <c r="M15" s="104"/>
    </row>
    <row r="16" spans="1:13" ht="36.6" customHeight="1" x14ac:dyDescent="0.2">
      <c r="A16" s="104"/>
      <c r="B16" s="107" t="s">
        <v>183</v>
      </c>
      <c r="C16" s="107">
        <v>316000</v>
      </c>
      <c r="D16" s="107">
        <v>1563088753</v>
      </c>
      <c r="E16" s="107">
        <v>23341655</v>
      </c>
      <c r="F16" s="107">
        <f t="shared" si="0"/>
        <v>1539747098</v>
      </c>
      <c r="G16" s="107">
        <v>1539747098</v>
      </c>
      <c r="H16" s="187">
        <f t="shared" si="3"/>
        <v>2.0522850824687835E-4</v>
      </c>
      <c r="I16" s="107">
        <f t="shared" si="1"/>
        <v>316000</v>
      </c>
      <c r="J16" s="189">
        <v>0</v>
      </c>
      <c r="K16" s="107">
        <f t="shared" si="2"/>
        <v>316000</v>
      </c>
      <c r="L16" s="106">
        <v>316000</v>
      </c>
      <c r="M16" s="104"/>
    </row>
    <row r="17" spans="1:13" ht="36.6" customHeight="1" x14ac:dyDescent="0.2">
      <c r="A17" s="104"/>
      <c r="B17" s="107" t="s">
        <v>184</v>
      </c>
      <c r="C17" s="107">
        <v>46000</v>
      </c>
      <c r="D17" s="107">
        <v>1290669146</v>
      </c>
      <c r="E17" s="107">
        <v>194473094</v>
      </c>
      <c r="F17" s="107">
        <f t="shared" si="0"/>
        <v>1096196052</v>
      </c>
      <c r="G17" s="107">
        <v>1096196052</v>
      </c>
      <c r="H17" s="187">
        <f t="shared" si="3"/>
        <v>4.1963296543600396E-5</v>
      </c>
      <c r="I17" s="107">
        <f t="shared" si="1"/>
        <v>46000</v>
      </c>
      <c r="J17" s="189">
        <v>0</v>
      </c>
      <c r="K17" s="107">
        <f t="shared" si="2"/>
        <v>46000</v>
      </c>
      <c r="L17" s="106">
        <v>46000</v>
      </c>
      <c r="M17" s="104"/>
    </row>
    <row r="18" spans="1:13" ht="36.6" customHeight="1" x14ac:dyDescent="0.2">
      <c r="A18" s="104"/>
      <c r="B18" s="107" t="s">
        <v>185</v>
      </c>
      <c r="C18" s="107">
        <v>5821000</v>
      </c>
      <c r="D18" s="107">
        <v>1100650000</v>
      </c>
      <c r="E18" s="107">
        <v>0</v>
      </c>
      <c r="F18" s="107">
        <f t="shared" si="0"/>
        <v>1100650000</v>
      </c>
      <c r="G18" s="107">
        <v>1100650000</v>
      </c>
      <c r="H18" s="187">
        <f t="shared" si="3"/>
        <v>5.2886930450188529E-3</v>
      </c>
      <c r="I18" s="107">
        <f t="shared" si="1"/>
        <v>5821000.0000000009</v>
      </c>
      <c r="J18" s="189">
        <v>0</v>
      </c>
      <c r="K18" s="107">
        <f t="shared" si="2"/>
        <v>5821000</v>
      </c>
      <c r="L18" s="106">
        <v>5821000</v>
      </c>
      <c r="M18" s="104"/>
    </row>
    <row r="19" spans="1:13" ht="36.6" customHeight="1" x14ac:dyDescent="0.2">
      <c r="A19" s="104"/>
      <c r="B19" s="107" t="s">
        <v>186</v>
      </c>
      <c r="C19" s="107">
        <v>100000</v>
      </c>
      <c r="D19" s="107">
        <v>24589199000000</v>
      </c>
      <c r="E19" s="107">
        <v>24294008000000</v>
      </c>
      <c r="F19" s="107">
        <f t="shared" si="0"/>
        <v>295191000000</v>
      </c>
      <c r="G19" s="107">
        <v>16602000000</v>
      </c>
      <c r="H19" s="187">
        <f t="shared" si="3"/>
        <v>6.0233706782315385E-6</v>
      </c>
      <c r="I19" s="107">
        <f t="shared" si="1"/>
        <v>1778044.8138778461</v>
      </c>
      <c r="J19" s="189">
        <v>0</v>
      </c>
      <c r="K19" s="107">
        <f t="shared" si="2"/>
        <v>100000</v>
      </c>
      <c r="L19" s="106">
        <v>100000</v>
      </c>
      <c r="M19" s="104"/>
    </row>
    <row r="20" spans="1:13" ht="36.6" customHeight="1" x14ac:dyDescent="0.2">
      <c r="A20" s="104"/>
      <c r="B20" s="188" t="s">
        <v>7</v>
      </c>
      <c r="C20" s="107">
        <f>SUM(C9:C19)</f>
        <v>26651782</v>
      </c>
      <c r="D20" s="107">
        <f>SUM(D9:D19)</f>
        <v>24958522412593</v>
      </c>
      <c r="E20" s="107">
        <f>SUM(E9:E19)</f>
        <v>24624419824591</v>
      </c>
      <c r="F20" s="107">
        <f>SUM(F9:F19)</f>
        <v>334102588002</v>
      </c>
      <c r="G20" s="107">
        <f>SUM(G9:G19)</f>
        <v>37806106847</v>
      </c>
      <c r="H20" s="189" t="s">
        <v>170</v>
      </c>
      <c r="I20" s="107">
        <f>SUM(I9:I19)</f>
        <v>67040343.739615791</v>
      </c>
      <c r="J20" s="107">
        <f>SUM(J9:J19)</f>
        <v>0</v>
      </c>
      <c r="K20" s="107">
        <f>SUM(K9:K19)</f>
        <v>26651782</v>
      </c>
      <c r="L20" s="106">
        <f>SUM(L9:L19)</f>
        <v>26651782</v>
      </c>
      <c r="M20" s="104"/>
    </row>
    <row r="21" spans="1:13" ht="6.75" customHeight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</sheetData>
  <phoneticPr fontId="4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K17"/>
  <sheetViews>
    <sheetView view="pageBreakPreview" zoomScaleNormal="100" zoomScaleSheetLayoutView="100" workbookViewId="0">
      <selection activeCell="C3" sqref="C3:C4"/>
    </sheetView>
  </sheetViews>
  <sheetFormatPr defaultColWidth="9" defaultRowHeight="13.2" x14ac:dyDescent="0.2"/>
  <cols>
    <col min="1" max="1" width="16.6640625" style="32" customWidth="1"/>
    <col min="2" max="2" width="1.77734375" style="32" customWidth="1"/>
    <col min="3" max="3" width="21.77734375" style="32" bestFit="1" customWidth="1"/>
    <col min="4" max="8" width="15.6640625" style="32" customWidth="1"/>
    <col min="9" max="9" width="15.6640625" style="55" customWidth="1"/>
    <col min="10" max="10" width="10.77734375" style="32" hidden="1" customWidth="1"/>
    <col min="11" max="11" width="0.77734375" style="32" customWidth="1"/>
    <col min="12" max="12" width="0.33203125" style="32" customWidth="1"/>
    <col min="13" max="13" width="12.5546875" style="32" bestFit="1" customWidth="1"/>
    <col min="14" max="14" width="9" style="32"/>
    <col min="15" max="15" width="12.5546875" style="32" bestFit="1" customWidth="1"/>
    <col min="16" max="16" width="11.44140625" style="32" bestFit="1" customWidth="1"/>
    <col min="17" max="16384" width="9" style="32"/>
  </cols>
  <sheetData>
    <row r="1" spans="2:11" ht="11.25" customHeight="1" x14ac:dyDescent="0.2"/>
    <row r="2" spans="2:11" ht="18.75" customHeight="1" x14ac:dyDescent="0.2">
      <c r="B2" s="35"/>
      <c r="C2" s="81" t="s">
        <v>164</v>
      </c>
      <c r="D2" s="82"/>
      <c r="E2" s="82"/>
      <c r="F2" s="82"/>
      <c r="G2" s="82"/>
      <c r="H2" s="82"/>
      <c r="I2" s="83" t="s">
        <v>166</v>
      </c>
      <c r="J2" s="35"/>
      <c r="K2" s="35"/>
    </row>
    <row r="3" spans="2:11" s="48" customFormat="1" ht="17.399999999999999" customHeight="1" x14ac:dyDescent="0.2">
      <c r="B3" s="47"/>
      <c r="C3" s="231" t="s">
        <v>58</v>
      </c>
      <c r="D3" s="232" t="s">
        <v>5</v>
      </c>
      <c r="E3" s="232" t="s">
        <v>3</v>
      </c>
      <c r="F3" s="232" t="s">
        <v>1</v>
      </c>
      <c r="G3" s="232" t="s">
        <v>2</v>
      </c>
      <c r="H3" s="229" t="s">
        <v>59</v>
      </c>
      <c r="I3" s="229" t="s">
        <v>60</v>
      </c>
      <c r="J3" s="84" t="s">
        <v>7</v>
      </c>
      <c r="K3" s="47"/>
    </row>
    <row r="4" spans="2:11" s="87" customFormat="1" ht="17.399999999999999" customHeight="1" x14ac:dyDescent="0.2">
      <c r="B4" s="85"/>
      <c r="C4" s="231"/>
      <c r="D4" s="230"/>
      <c r="E4" s="230"/>
      <c r="F4" s="230"/>
      <c r="G4" s="230"/>
      <c r="H4" s="230"/>
      <c r="I4" s="230"/>
      <c r="J4" s="86"/>
      <c r="K4" s="85"/>
    </row>
    <row r="5" spans="2:11" s="48" customFormat="1" ht="35.1" customHeight="1" x14ac:dyDescent="0.2">
      <c r="B5" s="47"/>
      <c r="C5" s="62" t="s">
        <v>187</v>
      </c>
      <c r="D5" s="88">
        <v>215962848</v>
      </c>
      <c r="E5" s="89">
        <v>0</v>
      </c>
      <c r="F5" s="89">
        <v>0</v>
      </c>
      <c r="G5" s="89">
        <v>0</v>
      </c>
      <c r="H5" s="190">
        <f>SUM(D5:G5)</f>
        <v>215962848</v>
      </c>
      <c r="I5" s="88">
        <v>215962848</v>
      </c>
      <c r="J5" s="90"/>
      <c r="K5" s="47"/>
    </row>
    <row r="6" spans="2:11" s="48" customFormat="1" ht="35.1" customHeight="1" x14ac:dyDescent="0.2">
      <c r="B6" s="47"/>
      <c r="C6" s="62" t="s">
        <v>188</v>
      </c>
      <c r="D6" s="88">
        <v>326303984</v>
      </c>
      <c r="E6" s="89">
        <v>0</v>
      </c>
      <c r="F6" s="89">
        <v>0</v>
      </c>
      <c r="G6" s="89">
        <v>0</v>
      </c>
      <c r="H6" s="190">
        <f t="shared" ref="H6:H7" si="0">SUM(D6:G6)</f>
        <v>326303984</v>
      </c>
      <c r="I6" s="88">
        <v>326303984</v>
      </c>
      <c r="J6" s="90"/>
      <c r="K6" s="47"/>
    </row>
    <row r="7" spans="2:11" s="48" customFormat="1" ht="35.1" customHeight="1" x14ac:dyDescent="0.2">
      <c r="B7" s="47"/>
      <c r="C7" s="62" t="s">
        <v>189</v>
      </c>
      <c r="D7" s="88">
        <v>14010800</v>
      </c>
      <c r="E7" s="89">
        <v>0</v>
      </c>
      <c r="F7" s="89">
        <v>0</v>
      </c>
      <c r="G7" s="89">
        <v>0</v>
      </c>
      <c r="H7" s="190">
        <f t="shared" si="0"/>
        <v>14010800</v>
      </c>
      <c r="I7" s="88">
        <v>14010800</v>
      </c>
      <c r="J7" s="90"/>
      <c r="K7" s="47"/>
    </row>
    <row r="8" spans="2:11" s="48" customFormat="1" ht="35.1" customHeight="1" x14ac:dyDescent="0.2">
      <c r="B8" s="47"/>
      <c r="C8" s="62" t="s">
        <v>190</v>
      </c>
      <c r="D8" s="88">
        <v>44761509</v>
      </c>
      <c r="E8" s="89">
        <v>0</v>
      </c>
      <c r="F8" s="89">
        <v>0</v>
      </c>
      <c r="G8" s="89">
        <v>0</v>
      </c>
      <c r="H8" s="190">
        <f>SUM(D8:G8)</f>
        <v>44761509</v>
      </c>
      <c r="I8" s="88">
        <v>44761509</v>
      </c>
      <c r="J8" s="90"/>
      <c r="K8" s="47"/>
    </row>
    <row r="9" spans="2:11" s="48" customFormat="1" ht="35.1" customHeight="1" x14ac:dyDescent="0.2">
      <c r="B9" s="47"/>
      <c r="C9" s="62" t="s">
        <v>191</v>
      </c>
      <c r="D9" s="88">
        <v>40214721</v>
      </c>
      <c r="E9" s="89">
        <v>0</v>
      </c>
      <c r="F9" s="89">
        <v>0</v>
      </c>
      <c r="G9" s="89">
        <v>0</v>
      </c>
      <c r="H9" s="190">
        <f t="shared" ref="H9" si="1">SUM(D9:G9)</f>
        <v>40214721</v>
      </c>
      <c r="I9" s="88">
        <v>40214721</v>
      </c>
      <c r="J9" s="90"/>
      <c r="K9" s="47"/>
    </row>
    <row r="10" spans="2:11" s="48" customFormat="1" ht="35.1" customHeight="1" x14ac:dyDescent="0.2">
      <c r="B10" s="47"/>
      <c r="C10" s="62" t="s">
        <v>192</v>
      </c>
      <c r="D10" s="88">
        <v>6347975</v>
      </c>
      <c r="E10" s="89">
        <v>0</v>
      </c>
      <c r="F10" s="89">
        <v>0</v>
      </c>
      <c r="G10" s="89">
        <v>0</v>
      </c>
      <c r="H10" s="190">
        <f>SUM(D10:G10)</f>
        <v>6347975</v>
      </c>
      <c r="I10" s="88">
        <v>6347975</v>
      </c>
      <c r="J10" s="90"/>
      <c r="K10" s="47"/>
    </row>
    <row r="11" spans="2:11" s="48" customFormat="1" ht="35.1" customHeight="1" x14ac:dyDescent="0.2">
      <c r="B11" s="47"/>
      <c r="C11" s="62" t="s">
        <v>193</v>
      </c>
      <c r="D11" s="88">
        <v>10379639</v>
      </c>
      <c r="E11" s="89">
        <v>0</v>
      </c>
      <c r="F11" s="89">
        <v>0</v>
      </c>
      <c r="G11" s="89">
        <v>0</v>
      </c>
      <c r="H11" s="190">
        <f t="shared" ref="H11" si="2">SUM(D11:G11)</f>
        <v>10379639</v>
      </c>
      <c r="I11" s="88">
        <v>10379639</v>
      </c>
      <c r="J11" s="90"/>
      <c r="K11" s="47"/>
    </row>
    <row r="12" spans="2:11" s="48" customFormat="1" ht="35.1" customHeight="1" x14ac:dyDescent="0.2">
      <c r="B12" s="47"/>
      <c r="C12" s="62" t="s">
        <v>228</v>
      </c>
      <c r="D12" s="88">
        <v>302214</v>
      </c>
      <c r="E12" s="89">
        <v>0</v>
      </c>
      <c r="F12" s="89">
        <v>0</v>
      </c>
      <c r="G12" s="89">
        <v>0</v>
      </c>
      <c r="H12" s="190">
        <f>SUM(D12:G12)</f>
        <v>302214</v>
      </c>
      <c r="I12" s="88">
        <v>302214</v>
      </c>
      <c r="J12" s="90"/>
      <c r="K12" s="47"/>
    </row>
    <row r="13" spans="2:11" s="48" customFormat="1" ht="35.1" customHeight="1" x14ac:dyDescent="0.2">
      <c r="B13" s="47"/>
      <c r="C13" s="62" t="s">
        <v>194</v>
      </c>
      <c r="D13" s="88">
        <v>38000000</v>
      </c>
      <c r="E13" s="89">
        <v>0</v>
      </c>
      <c r="F13" s="89">
        <v>0</v>
      </c>
      <c r="G13" s="89">
        <v>0</v>
      </c>
      <c r="H13" s="190">
        <f t="shared" ref="H13" si="3">SUM(D13:G13)</f>
        <v>38000000</v>
      </c>
      <c r="I13" s="88">
        <v>38000000</v>
      </c>
      <c r="J13" s="90"/>
      <c r="K13" s="47"/>
    </row>
    <row r="14" spans="2:11" s="48" customFormat="1" ht="35.1" customHeight="1" x14ac:dyDescent="0.2">
      <c r="B14" s="47"/>
      <c r="C14" s="62" t="s">
        <v>238</v>
      </c>
      <c r="D14" s="88">
        <v>1141464</v>
      </c>
      <c r="E14" s="89">
        <v>0</v>
      </c>
      <c r="F14" s="89">
        <v>0</v>
      </c>
      <c r="G14" s="89">
        <v>0</v>
      </c>
      <c r="H14" s="190">
        <f t="shared" ref="H14" si="4">SUM(D14:G14)</f>
        <v>1141464</v>
      </c>
      <c r="I14" s="88">
        <v>1141464</v>
      </c>
      <c r="J14" s="90"/>
      <c r="K14" s="47"/>
    </row>
    <row r="15" spans="2:11" s="48" customFormat="1" ht="35.1" customHeight="1" x14ac:dyDescent="0.2">
      <c r="B15" s="47"/>
      <c r="C15" s="91" t="s">
        <v>7</v>
      </c>
      <c r="D15" s="88">
        <f>SUM(D5:D14)</f>
        <v>697425154</v>
      </c>
      <c r="E15" s="88">
        <f t="shared" ref="E15:G15" si="5">SUM(E5:E13)</f>
        <v>0</v>
      </c>
      <c r="F15" s="88">
        <f t="shared" si="5"/>
        <v>0</v>
      </c>
      <c r="G15" s="88">
        <f t="shared" si="5"/>
        <v>0</v>
      </c>
      <c r="H15" s="190">
        <f>SUM(H5:H14)</f>
        <v>697425154</v>
      </c>
      <c r="I15" s="88">
        <f>SUM(I5:I14)</f>
        <v>697425154</v>
      </c>
      <c r="J15" s="90"/>
      <c r="K15" s="47"/>
    </row>
    <row r="16" spans="2:11" s="48" customFormat="1" ht="4.95" customHeight="1" x14ac:dyDescent="0.2">
      <c r="B16" s="47"/>
      <c r="C16" s="92"/>
      <c r="D16" s="93"/>
      <c r="E16" s="93"/>
      <c r="F16" s="93"/>
      <c r="G16" s="93"/>
      <c r="H16" s="93"/>
      <c r="I16" s="94"/>
      <c r="J16" s="95"/>
      <c r="K16" s="47"/>
    </row>
    <row r="17" ht="1.95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M13"/>
  <sheetViews>
    <sheetView view="pageBreakPreview" zoomScaleNormal="100" zoomScaleSheetLayoutView="100" workbookViewId="0">
      <selection activeCell="B2" sqref="B2:B3"/>
    </sheetView>
  </sheetViews>
  <sheetFormatPr defaultColWidth="9" defaultRowHeight="13.2" x14ac:dyDescent="0.2"/>
  <cols>
    <col min="1" max="1" width="0.88671875" style="32" customWidth="1"/>
    <col min="2" max="2" width="27.21875" style="32" bestFit="1" customWidth="1"/>
    <col min="3" max="7" width="14.6640625" style="32" customWidth="1"/>
    <col min="8" max="8" width="0.88671875" style="32" customWidth="1"/>
    <col min="9" max="9" width="13.109375" style="32" customWidth="1"/>
    <col min="10" max="16384" width="9" style="32"/>
  </cols>
  <sheetData>
    <row r="1" spans="1:13" ht="19.5" customHeight="1" x14ac:dyDescent="0.2">
      <c r="A1" s="35"/>
      <c r="B1" s="78" t="s">
        <v>165</v>
      </c>
      <c r="C1" s="79"/>
      <c r="D1" s="79"/>
      <c r="E1" s="79"/>
      <c r="F1" s="79"/>
      <c r="G1" s="79" t="s">
        <v>168</v>
      </c>
      <c r="H1" s="53"/>
      <c r="I1" s="53"/>
      <c r="J1" s="53"/>
      <c r="K1" s="53"/>
    </row>
    <row r="2" spans="1:13" s="48" customFormat="1" ht="21" customHeight="1" x14ac:dyDescent="0.2">
      <c r="A2" s="47"/>
      <c r="B2" s="229" t="s">
        <v>61</v>
      </c>
      <c r="C2" s="234" t="s">
        <v>4</v>
      </c>
      <c r="D2" s="235"/>
      <c r="E2" s="234" t="s">
        <v>6</v>
      </c>
      <c r="F2" s="235"/>
      <c r="G2" s="229" t="s">
        <v>62</v>
      </c>
      <c r="H2" s="47"/>
    </row>
    <row r="3" spans="1:13" s="48" customFormat="1" ht="21.9" customHeight="1" x14ac:dyDescent="0.2">
      <c r="A3" s="47"/>
      <c r="B3" s="233"/>
      <c r="C3" s="168" t="s">
        <v>63</v>
      </c>
      <c r="D3" s="168" t="s">
        <v>64</v>
      </c>
      <c r="E3" s="168" t="s">
        <v>63</v>
      </c>
      <c r="F3" s="168" t="s">
        <v>64</v>
      </c>
      <c r="G3" s="233"/>
      <c r="H3" s="47"/>
    </row>
    <row r="4" spans="1:13" s="48" customFormat="1" ht="20.100000000000001" customHeight="1" x14ac:dyDescent="0.2">
      <c r="A4" s="47"/>
      <c r="B4" s="61" t="s">
        <v>65</v>
      </c>
      <c r="C4" s="50"/>
      <c r="D4" s="50"/>
      <c r="E4" s="50"/>
      <c r="F4" s="50"/>
      <c r="G4" s="50"/>
      <c r="H4" s="47"/>
    </row>
    <row r="5" spans="1:13" s="48" customFormat="1" ht="20.100000000000001" customHeight="1" x14ac:dyDescent="0.2">
      <c r="A5" s="47"/>
      <c r="B5" s="61" t="s">
        <v>195</v>
      </c>
      <c r="C5" s="50">
        <v>1800000</v>
      </c>
      <c r="D5" s="51">
        <v>0</v>
      </c>
      <c r="E5" s="50"/>
      <c r="F5" s="51">
        <v>0</v>
      </c>
      <c r="G5" s="50">
        <f>C5+E5</f>
        <v>1800000</v>
      </c>
      <c r="H5" s="47"/>
    </row>
    <row r="6" spans="1:13" s="48" customFormat="1" ht="20.100000000000001" customHeight="1" x14ac:dyDescent="0.2">
      <c r="A6" s="47"/>
      <c r="B6" s="61" t="s">
        <v>196</v>
      </c>
      <c r="C6" s="50">
        <v>20556204</v>
      </c>
      <c r="D6" s="51">
        <v>0</v>
      </c>
      <c r="E6" s="50"/>
      <c r="F6" s="51">
        <v>0</v>
      </c>
      <c r="G6" s="50">
        <f t="shared" ref="G6:G9" si="0">C6+E6</f>
        <v>20556204</v>
      </c>
      <c r="H6" s="47"/>
    </row>
    <row r="7" spans="1:13" s="48" customFormat="1" ht="20.100000000000001" customHeight="1" x14ac:dyDescent="0.2">
      <c r="A7" s="47"/>
      <c r="B7" s="61" t="s">
        <v>197</v>
      </c>
      <c r="C7" s="50">
        <v>1024000</v>
      </c>
      <c r="D7" s="51">
        <v>0</v>
      </c>
      <c r="E7" s="50">
        <v>240000</v>
      </c>
      <c r="F7" s="51">
        <v>0</v>
      </c>
      <c r="G7" s="50">
        <f t="shared" si="0"/>
        <v>1264000</v>
      </c>
      <c r="H7" s="47"/>
    </row>
    <row r="8" spans="1:13" s="48" customFormat="1" ht="20.100000000000001" customHeight="1" x14ac:dyDescent="0.2">
      <c r="A8" s="47"/>
      <c r="B8" s="61" t="s">
        <v>198</v>
      </c>
      <c r="C8" s="50">
        <v>2040000</v>
      </c>
      <c r="D8" s="51">
        <v>0</v>
      </c>
      <c r="E8" s="50"/>
      <c r="F8" s="51">
        <v>0</v>
      </c>
      <c r="G8" s="50">
        <f t="shared" si="0"/>
        <v>2040000</v>
      </c>
      <c r="H8" s="47"/>
    </row>
    <row r="9" spans="1:13" s="48" customFormat="1" ht="20.100000000000001" customHeight="1" x14ac:dyDescent="0.2">
      <c r="A9" s="47"/>
      <c r="B9" s="61" t="s">
        <v>230</v>
      </c>
      <c r="C9" s="50">
        <v>3000000</v>
      </c>
      <c r="D9" s="51">
        <v>0</v>
      </c>
      <c r="E9" s="50"/>
      <c r="F9" s="51">
        <v>0</v>
      </c>
      <c r="G9" s="50">
        <f t="shared" si="0"/>
        <v>3000000</v>
      </c>
      <c r="H9" s="47"/>
    </row>
    <row r="10" spans="1:13" s="48" customFormat="1" ht="20.100000000000001" customHeight="1" x14ac:dyDescent="0.2">
      <c r="A10" s="47"/>
      <c r="B10" s="191" t="s">
        <v>7</v>
      </c>
      <c r="C10" s="192">
        <f>SUM(C4:C9)</f>
        <v>28420204</v>
      </c>
      <c r="D10" s="192">
        <f>SUM(D4:D9)</f>
        <v>0</v>
      </c>
      <c r="E10" s="192">
        <f>SUM(E4:E9)</f>
        <v>240000</v>
      </c>
      <c r="F10" s="50">
        <f>SUM(F4:F9)</f>
        <v>0</v>
      </c>
      <c r="G10" s="50">
        <f>SUM(G4:G9)</f>
        <v>28660204</v>
      </c>
      <c r="H10" s="47"/>
    </row>
    <row r="11" spans="1:13" ht="3.75" customHeight="1" x14ac:dyDescent="0.2">
      <c r="A11" s="35"/>
      <c r="B11" s="80"/>
      <c r="C11" s="74"/>
      <c r="D11" s="74"/>
      <c r="E11" s="74"/>
      <c r="F11" s="74"/>
      <c r="G11" s="74"/>
      <c r="H11" s="33"/>
      <c r="I11" s="33"/>
      <c r="J11" s="33"/>
      <c r="K11" s="75"/>
      <c r="L11" s="35"/>
      <c r="M11" s="35"/>
    </row>
    <row r="12" spans="1:13" x14ac:dyDescent="0.2">
      <c r="B12" s="35"/>
      <c r="C12" s="33"/>
      <c r="D12" s="33"/>
      <c r="E12" s="33"/>
      <c r="F12" s="33"/>
      <c r="G12" s="33"/>
      <c r="H12" s="33"/>
      <c r="I12" s="33"/>
    </row>
    <row r="13" spans="1:13" x14ac:dyDescent="0.2">
      <c r="B13" s="35"/>
      <c r="C13" s="76"/>
      <c r="D13" s="76"/>
      <c r="E13" s="76"/>
      <c r="F13" s="76"/>
      <c r="G13" s="76"/>
      <c r="H13" s="76"/>
      <c r="I13" s="76"/>
    </row>
  </sheetData>
  <mergeCells count="4">
    <mergeCell ref="B2:B3"/>
    <mergeCell ref="C2:D2"/>
    <mergeCell ref="E2:F2"/>
    <mergeCell ref="G2:G3"/>
  </mergeCells>
  <phoneticPr fontId="4"/>
  <printOptions horizontalCentered="1"/>
  <pageMargins left="0.23622047244094491" right="1.9685039370078741" top="0.59055118110236227" bottom="0.74803149606299213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C1:K16"/>
  <sheetViews>
    <sheetView view="pageBreakPreview" zoomScaleNormal="80" zoomScaleSheetLayoutView="100" workbookViewId="0">
      <selection activeCell="C3" sqref="C3"/>
    </sheetView>
  </sheetViews>
  <sheetFormatPr defaultColWidth="9" defaultRowHeight="13.2" x14ac:dyDescent="0.2"/>
  <cols>
    <col min="1" max="1" width="19.44140625" style="32" bestFit="1" customWidth="1"/>
    <col min="2" max="2" width="1" style="32" customWidth="1"/>
    <col min="3" max="3" width="26.109375" style="32" bestFit="1" customWidth="1"/>
    <col min="4" max="5" width="18.6640625" style="32" customWidth="1"/>
    <col min="6" max="6" width="3.44140625" style="32" customWidth="1"/>
    <col min="7" max="7" width="26.109375" style="32" bestFit="1" customWidth="1"/>
    <col min="8" max="9" width="18.6640625" style="32" customWidth="1"/>
    <col min="10" max="10" width="11.33203125" style="32" customWidth="1"/>
    <col min="11" max="16384" width="9" style="32"/>
  </cols>
  <sheetData>
    <row r="1" spans="3:11" ht="11.25" customHeight="1" x14ac:dyDescent="0.2"/>
    <row r="2" spans="3:11" ht="19.5" customHeight="1" x14ac:dyDescent="0.2">
      <c r="C2" s="52" t="s">
        <v>66</v>
      </c>
      <c r="D2" s="53"/>
      <c r="E2" s="54" t="s">
        <v>168</v>
      </c>
      <c r="F2" s="53"/>
      <c r="G2" s="33" t="s">
        <v>67</v>
      </c>
      <c r="H2" s="53"/>
      <c r="I2" s="54" t="s">
        <v>168</v>
      </c>
    </row>
    <row r="3" spans="3:11" s="48" customFormat="1" ht="30" customHeight="1" x14ac:dyDescent="0.2">
      <c r="C3" s="169" t="s">
        <v>61</v>
      </c>
      <c r="D3" s="169" t="s">
        <v>68</v>
      </c>
      <c r="E3" s="169" t="s">
        <v>69</v>
      </c>
      <c r="F3" s="55"/>
      <c r="G3" s="169" t="s">
        <v>61</v>
      </c>
      <c r="H3" s="169" t="s">
        <v>68</v>
      </c>
      <c r="I3" s="169" t="s">
        <v>69</v>
      </c>
    </row>
    <row r="4" spans="3:11" s="48" customFormat="1" ht="16.2" customHeight="1" x14ac:dyDescent="0.2">
      <c r="C4" s="56" t="s">
        <v>70</v>
      </c>
      <c r="D4" s="57"/>
      <c r="E4" s="57"/>
      <c r="F4" s="58"/>
      <c r="G4" s="57" t="s">
        <v>70</v>
      </c>
      <c r="H4" s="57"/>
      <c r="I4" s="57"/>
    </row>
    <row r="5" spans="3:11" s="48" customFormat="1" ht="21" customHeight="1" x14ac:dyDescent="0.2">
      <c r="C5" s="159" t="s">
        <v>231</v>
      </c>
      <c r="D5" s="60">
        <v>0</v>
      </c>
      <c r="E5" s="60">
        <v>0</v>
      </c>
      <c r="F5" s="58"/>
      <c r="G5" s="159" t="s">
        <v>231</v>
      </c>
      <c r="H5" s="60">
        <v>200000</v>
      </c>
      <c r="I5" s="60">
        <v>0</v>
      </c>
    </row>
    <row r="6" spans="3:11" s="48" customFormat="1" ht="21" customHeight="1" thickBot="1" x14ac:dyDescent="0.25">
      <c r="C6" s="63" t="s">
        <v>71</v>
      </c>
      <c r="D6" s="64">
        <f>SUM(D4:D5)</f>
        <v>0</v>
      </c>
      <c r="E6" s="77">
        <f>SUM(E4:E5)</f>
        <v>0</v>
      </c>
      <c r="F6" s="58"/>
      <c r="G6" s="65" t="s">
        <v>71</v>
      </c>
      <c r="H6" s="64">
        <f>SUM(H4:H5)</f>
        <v>200000</v>
      </c>
      <c r="I6" s="77">
        <f>SUM(I4:I5)</f>
        <v>0</v>
      </c>
    </row>
    <row r="7" spans="3:11" s="48" customFormat="1" ht="16.2" customHeight="1" thickTop="1" x14ac:dyDescent="0.2">
      <c r="C7" s="66" t="s">
        <v>72</v>
      </c>
      <c r="D7" s="67"/>
      <c r="E7" s="67"/>
      <c r="F7" s="58"/>
      <c r="G7" s="67" t="s">
        <v>72</v>
      </c>
      <c r="H7" s="67"/>
      <c r="I7" s="67"/>
    </row>
    <row r="8" spans="3:11" s="48" customFormat="1" ht="16.2" customHeight="1" x14ac:dyDescent="0.2">
      <c r="C8" s="59" t="s">
        <v>73</v>
      </c>
      <c r="D8" s="60"/>
      <c r="E8" s="60"/>
      <c r="F8" s="58"/>
      <c r="G8" s="60" t="s">
        <v>73</v>
      </c>
      <c r="H8" s="60"/>
      <c r="I8" s="60"/>
    </row>
    <row r="9" spans="3:11" s="48" customFormat="1" ht="21" customHeight="1" x14ac:dyDescent="0.2">
      <c r="C9" s="61" t="s">
        <v>74</v>
      </c>
      <c r="D9" s="50">
        <v>0</v>
      </c>
      <c r="E9" s="50">
        <v>0</v>
      </c>
      <c r="F9" s="58"/>
      <c r="G9" s="61" t="s">
        <v>74</v>
      </c>
      <c r="H9" s="50">
        <v>63400</v>
      </c>
      <c r="I9" s="50">
        <v>0</v>
      </c>
    </row>
    <row r="10" spans="3:11" s="48" customFormat="1" ht="21" customHeight="1" x14ac:dyDescent="0.2">
      <c r="C10" s="61" t="s">
        <v>232</v>
      </c>
      <c r="D10" s="50">
        <v>0</v>
      </c>
      <c r="E10" s="50">
        <v>0</v>
      </c>
      <c r="F10" s="58"/>
      <c r="G10" s="61" t="s">
        <v>232</v>
      </c>
      <c r="H10" s="50">
        <v>157144</v>
      </c>
      <c r="I10" s="50">
        <v>0</v>
      </c>
    </row>
    <row r="11" spans="3:11" s="48" customFormat="1" ht="21" customHeight="1" thickBot="1" x14ac:dyDescent="0.25">
      <c r="C11" s="63" t="s">
        <v>71</v>
      </c>
      <c r="D11" s="64">
        <f>SUM(D7:D10)</f>
        <v>0</v>
      </c>
      <c r="E11" s="64">
        <f>SUM(E7:E10)</f>
        <v>0</v>
      </c>
      <c r="F11" s="58"/>
      <c r="G11" s="65" t="s">
        <v>71</v>
      </c>
      <c r="H11" s="64">
        <f>SUM(H7:H10)</f>
        <v>220544</v>
      </c>
      <c r="I11" s="64">
        <f>SUM(I7:I10)</f>
        <v>0</v>
      </c>
    </row>
    <row r="12" spans="3:11" s="48" customFormat="1" ht="21" customHeight="1" thickTop="1" x14ac:dyDescent="0.2">
      <c r="C12" s="68" t="s">
        <v>7</v>
      </c>
      <c r="D12" s="60">
        <f>D6+D11</f>
        <v>0</v>
      </c>
      <c r="E12" s="60">
        <f>E6+E11</f>
        <v>0</v>
      </c>
      <c r="F12" s="58"/>
      <c r="G12" s="69" t="s">
        <v>7</v>
      </c>
      <c r="H12" s="193">
        <f>H6+H11</f>
        <v>420544</v>
      </c>
      <c r="I12" s="60">
        <f>I6+I11</f>
        <v>0</v>
      </c>
    </row>
    <row r="13" spans="3:11" s="48" customFormat="1" ht="9" customHeight="1" x14ac:dyDescent="0.2">
      <c r="C13" s="70"/>
      <c r="D13" s="71"/>
      <c r="E13" s="71"/>
      <c r="F13" s="58"/>
      <c r="G13" s="72"/>
      <c r="H13" s="71"/>
      <c r="I13" s="71"/>
    </row>
    <row r="14" spans="3:11" ht="6.75" customHeight="1" x14ac:dyDescent="0.2">
      <c r="C14" s="73"/>
      <c r="D14" s="74"/>
      <c r="E14" s="74"/>
      <c r="F14" s="33"/>
      <c r="G14" s="33"/>
      <c r="H14" s="33"/>
      <c r="I14" s="75"/>
      <c r="J14" s="35"/>
      <c r="K14" s="35"/>
    </row>
    <row r="15" spans="3:11" ht="18.75" customHeight="1" x14ac:dyDescent="0.2">
      <c r="C15" s="35"/>
      <c r="D15" s="33"/>
      <c r="E15" s="33"/>
      <c r="F15" s="33"/>
      <c r="G15" s="33"/>
      <c r="H15" s="33"/>
      <c r="I15" s="75"/>
      <c r="J15" s="35"/>
      <c r="K15" s="35"/>
    </row>
    <row r="16" spans="3:11" x14ac:dyDescent="0.2">
      <c r="C16" s="35"/>
      <c r="D16" s="76"/>
      <c r="E16" s="76"/>
      <c r="F16" s="76"/>
      <c r="G16" s="76"/>
      <c r="H16" s="35"/>
      <c r="I16" s="35"/>
      <c r="J16" s="35"/>
    </row>
  </sheetData>
  <phoneticPr fontId="4"/>
  <pageMargins left="0.59055118110236227" right="0.11811023622047245" top="0.47244094488188981" bottom="0.59055118110236227" header="0.31496062992125984" footer="0.31496062992125984"/>
  <pageSetup paperSize="9" scale="108" orientation="landscape" r:id="rId1"/>
  <rowBreaks count="1" manualBreakCount="1">
    <brk id="13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9"/>
  <sheetViews>
    <sheetView view="pageBreakPreview" zoomScale="120" zoomScaleNormal="100" zoomScaleSheetLayoutView="120" workbookViewId="0">
      <selection activeCell="B4" sqref="B4:B5"/>
    </sheetView>
  </sheetViews>
  <sheetFormatPr defaultRowHeight="13.2" x14ac:dyDescent="0.2"/>
  <cols>
    <col min="1" max="1" width="4.33203125" customWidth="1"/>
    <col min="2" max="2" width="12" customWidth="1"/>
    <col min="3" max="3" width="8.6640625" customWidth="1"/>
    <col min="4" max="4" width="11.6640625" customWidth="1"/>
    <col min="5" max="9" width="8.6640625" customWidth="1"/>
    <col min="10" max="11" width="9.109375" customWidth="1"/>
    <col min="12" max="12" width="8.6640625" customWidth="1"/>
    <col min="13" max="13" width="0.6640625" customWidth="1"/>
    <col min="14" max="14" width="5.33203125" customWidth="1"/>
  </cols>
  <sheetData>
    <row r="1" spans="2:12" ht="16.5" customHeight="1" x14ac:dyDescent="0.2"/>
    <row r="2" spans="2:12" x14ac:dyDescent="0.2">
      <c r="B2" s="131" t="s">
        <v>75</v>
      </c>
    </row>
    <row r="3" spans="2:12" x14ac:dyDescent="0.15">
      <c r="B3" s="131" t="s">
        <v>76</v>
      </c>
      <c r="C3" s="132"/>
      <c r="D3" s="133"/>
      <c r="E3" s="133"/>
      <c r="F3" s="133"/>
      <c r="G3" s="133"/>
      <c r="H3" s="133"/>
      <c r="I3" s="133"/>
      <c r="J3" s="133"/>
      <c r="K3" s="133"/>
      <c r="L3" s="134" t="s">
        <v>168</v>
      </c>
    </row>
    <row r="4" spans="2:12" ht="15.9" customHeight="1" x14ac:dyDescent="0.2">
      <c r="B4" s="238" t="s">
        <v>58</v>
      </c>
      <c r="C4" s="236" t="s">
        <v>77</v>
      </c>
      <c r="D4" s="170"/>
      <c r="E4" s="241" t="s">
        <v>78</v>
      </c>
      <c r="F4" s="238" t="s">
        <v>79</v>
      </c>
      <c r="G4" s="238" t="s">
        <v>80</v>
      </c>
      <c r="H4" s="238" t="s">
        <v>81</v>
      </c>
      <c r="I4" s="236" t="s">
        <v>82</v>
      </c>
      <c r="J4" s="171"/>
      <c r="K4" s="172"/>
      <c r="L4" s="238" t="s">
        <v>83</v>
      </c>
    </row>
    <row r="5" spans="2:12" ht="15.9" customHeight="1" x14ac:dyDescent="0.2">
      <c r="B5" s="240"/>
      <c r="C5" s="239"/>
      <c r="D5" s="173" t="s">
        <v>84</v>
      </c>
      <c r="E5" s="242"/>
      <c r="F5" s="239"/>
      <c r="G5" s="239"/>
      <c r="H5" s="239"/>
      <c r="I5" s="237"/>
      <c r="J5" s="174" t="s">
        <v>85</v>
      </c>
      <c r="K5" s="174" t="s">
        <v>86</v>
      </c>
      <c r="L5" s="239"/>
    </row>
    <row r="6" spans="2:12" ht="24.9" customHeight="1" x14ac:dyDescent="0.2">
      <c r="B6" s="135" t="s">
        <v>87</v>
      </c>
      <c r="C6" s="136"/>
      <c r="D6" s="137"/>
      <c r="E6" s="138"/>
      <c r="F6" s="136"/>
      <c r="G6" s="136"/>
      <c r="H6" s="136"/>
      <c r="I6" s="136"/>
      <c r="J6" s="136"/>
      <c r="K6" s="136"/>
      <c r="L6" s="136"/>
    </row>
    <row r="7" spans="2:12" ht="24.9" customHeight="1" x14ac:dyDescent="0.2">
      <c r="B7" s="135" t="s">
        <v>88</v>
      </c>
      <c r="C7" s="194">
        <v>1868991</v>
      </c>
      <c r="D7" s="195">
        <v>1802372</v>
      </c>
      <c r="E7" s="138">
        <v>1868991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</row>
    <row r="8" spans="2:12" ht="25.5" customHeight="1" x14ac:dyDescent="0.2">
      <c r="B8" s="135" t="s">
        <v>89</v>
      </c>
      <c r="C8" s="194">
        <v>132062602</v>
      </c>
      <c r="D8" s="195">
        <v>3806777</v>
      </c>
      <c r="E8" s="138">
        <v>132062602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</row>
    <row r="9" spans="2:12" ht="25.5" customHeight="1" x14ac:dyDescent="0.2">
      <c r="B9" s="135" t="s">
        <v>90</v>
      </c>
      <c r="C9" s="194">
        <v>813075</v>
      </c>
      <c r="D9" s="195">
        <v>304091</v>
      </c>
      <c r="E9" s="138">
        <v>813075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</row>
    <row r="10" spans="2:12" ht="24.9" customHeight="1" x14ac:dyDescent="0.2">
      <c r="B10" s="135" t="s">
        <v>91</v>
      </c>
      <c r="C10" s="194">
        <v>7384096</v>
      </c>
      <c r="D10" s="195">
        <v>715408</v>
      </c>
      <c r="E10" s="138">
        <v>7384096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</row>
    <row r="11" spans="2:12" ht="24.9" customHeight="1" x14ac:dyDescent="0.2">
      <c r="B11" s="135" t="s">
        <v>92</v>
      </c>
      <c r="C11" s="194">
        <v>4038697</v>
      </c>
      <c r="D11" s="195">
        <v>2361387</v>
      </c>
      <c r="E11" s="138">
        <v>4038697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</row>
    <row r="12" spans="2:12" ht="24.9" customHeight="1" x14ac:dyDescent="0.2">
      <c r="B12" s="135" t="s">
        <v>93</v>
      </c>
      <c r="C12" s="194">
        <v>2138996248</v>
      </c>
      <c r="D12" s="195">
        <v>188146477</v>
      </c>
      <c r="E12" s="138">
        <v>1955579844</v>
      </c>
      <c r="F12" s="136">
        <v>0</v>
      </c>
      <c r="G12" s="136">
        <v>0</v>
      </c>
      <c r="H12" s="136">
        <v>183262558</v>
      </c>
      <c r="I12" s="136">
        <v>0</v>
      </c>
      <c r="J12" s="136">
        <v>0</v>
      </c>
      <c r="K12" s="136">
        <v>0</v>
      </c>
      <c r="L12" s="136">
        <v>153846</v>
      </c>
    </row>
    <row r="13" spans="2:12" ht="24.9" customHeight="1" x14ac:dyDescent="0.2">
      <c r="B13" s="135" t="s">
        <v>94</v>
      </c>
      <c r="C13" s="194"/>
      <c r="D13" s="195"/>
      <c r="E13" s="138"/>
      <c r="F13" s="136"/>
      <c r="G13" s="136"/>
      <c r="H13" s="136"/>
      <c r="I13" s="136"/>
      <c r="J13" s="136"/>
      <c r="K13" s="136"/>
      <c r="L13" s="136"/>
    </row>
    <row r="14" spans="2:12" ht="24.9" customHeight="1" x14ac:dyDescent="0.2">
      <c r="B14" s="135" t="s">
        <v>95</v>
      </c>
      <c r="C14" s="194">
        <v>396050210</v>
      </c>
      <c r="D14" s="195">
        <v>30652669</v>
      </c>
      <c r="E14" s="138">
        <v>61194167</v>
      </c>
      <c r="F14" s="136">
        <v>0</v>
      </c>
      <c r="G14" s="136">
        <v>0</v>
      </c>
      <c r="H14" s="136">
        <v>334856043</v>
      </c>
      <c r="I14" s="136">
        <v>0</v>
      </c>
      <c r="J14" s="136">
        <v>0</v>
      </c>
      <c r="K14" s="136">
        <v>0</v>
      </c>
      <c r="L14" s="136">
        <v>0</v>
      </c>
    </row>
    <row r="15" spans="2:12" ht="24.9" customHeight="1" x14ac:dyDescent="0.2">
      <c r="B15" s="135" t="s">
        <v>96</v>
      </c>
      <c r="C15" s="194">
        <v>0</v>
      </c>
      <c r="D15" s="195">
        <v>0</v>
      </c>
      <c r="E15" s="138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</row>
    <row r="16" spans="2:12" ht="24.9" customHeight="1" x14ac:dyDescent="0.2">
      <c r="B16" s="135" t="s">
        <v>97</v>
      </c>
      <c r="C16" s="194">
        <v>0</v>
      </c>
      <c r="D16" s="195">
        <v>0</v>
      </c>
      <c r="E16" s="138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</row>
    <row r="17" spans="2:12" ht="24.9" customHeight="1" x14ac:dyDescent="0.2">
      <c r="B17" s="135" t="s">
        <v>98</v>
      </c>
      <c r="C17" s="194">
        <v>0</v>
      </c>
      <c r="D17" s="195">
        <v>0</v>
      </c>
      <c r="E17" s="138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</row>
    <row r="18" spans="2:12" ht="24.9" customHeight="1" x14ac:dyDescent="0.2">
      <c r="B18" s="139" t="s">
        <v>44</v>
      </c>
      <c r="C18" s="196">
        <f t="shared" ref="C18:L18" si="0">SUM(C7:C17)</f>
        <v>2681213919</v>
      </c>
      <c r="D18" s="195">
        <f t="shared" si="0"/>
        <v>227789181</v>
      </c>
      <c r="E18" s="138">
        <f t="shared" si="0"/>
        <v>2162941472</v>
      </c>
      <c r="F18" s="136">
        <f t="shared" si="0"/>
        <v>0</v>
      </c>
      <c r="G18" s="136">
        <f t="shared" si="0"/>
        <v>0</v>
      </c>
      <c r="H18" s="136">
        <f t="shared" si="0"/>
        <v>518118601</v>
      </c>
      <c r="I18" s="136">
        <f t="shared" si="0"/>
        <v>0</v>
      </c>
      <c r="J18" s="136">
        <f t="shared" si="0"/>
        <v>0</v>
      </c>
      <c r="K18" s="136">
        <f t="shared" si="0"/>
        <v>0</v>
      </c>
      <c r="L18" s="136">
        <f t="shared" si="0"/>
        <v>153846</v>
      </c>
    </row>
    <row r="19" spans="2:12" ht="4.2" customHeight="1" x14ac:dyDescent="0.2">
      <c r="B19" s="140"/>
      <c r="C19" s="197"/>
      <c r="D19" s="197"/>
      <c r="E19" s="132"/>
      <c r="F19" s="132"/>
      <c r="G19" s="132"/>
      <c r="H19" s="132"/>
      <c r="I19" s="132"/>
      <c r="J19" s="132"/>
      <c r="K19" s="132"/>
      <c r="L19" s="132"/>
    </row>
    <row r="29" spans="2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21"/>
  <sheetViews>
    <sheetView view="pageBreakPreview" zoomScale="90" zoomScaleNormal="80" zoomScaleSheetLayoutView="90" workbookViewId="0">
      <selection activeCell="C3" sqref="C3:C4"/>
    </sheetView>
  </sheetViews>
  <sheetFormatPr defaultRowHeight="13.2" x14ac:dyDescent="0.2"/>
  <cols>
    <col min="1" max="1" width="13.88671875" bestFit="1" customWidth="1"/>
    <col min="2" max="2" width="3" style="130" customWidth="1"/>
    <col min="3" max="3" width="21.44140625" style="130" customWidth="1"/>
    <col min="4" max="4" width="15.109375" style="130" bestFit="1" customWidth="1"/>
    <col min="5" max="12" width="11.6640625" style="130" customWidth="1"/>
    <col min="13" max="13" width="0.88671875" style="130" customWidth="1"/>
    <col min="14" max="14" width="13.6640625" style="130" customWidth="1"/>
  </cols>
  <sheetData>
    <row r="1" spans="3:13" s="130" customFormat="1" x14ac:dyDescent="0.2"/>
    <row r="2" spans="3:13" s="130" customFormat="1" ht="19.5" customHeight="1" x14ac:dyDescent="0.2">
      <c r="C2" s="141" t="s">
        <v>99</v>
      </c>
      <c r="D2" s="142"/>
      <c r="E2" s="142"/>
      <c r="F2" s="142"/>
      <c r="G2" s="142"/>
      <c r="H2" s="142"/>
      <c r="I2" s="142"/>
      <c r="J2" s="142"/>
      <c r="K2" s="143" t="s">
        <v>166</v>
      </c>
      <c r="L2" s="142"/>
      <c r="M2" s="142"/>
    </row>
    <row r="3" spans="3:13" s="130" customFormat="1" ht="27" customHeight="1" x14ac:dyDescent="0.2">
      <c r="C3" s="248" t="s">
        <v>77</v>
      </c>
      <c r="D3" s="258" t="s">
        <v>100</v>
      </c>
      <c r="E3" s="246" t="s">
        <v>101</v>
      </c>
      <c r="F3" s="246" t="s">
        <v>102</v>
      </c>
      <c r="G3" s="246" t="s">
        <v>103</v>
      </c>
      <c r="H3" s="246" t="s">
        <v>104</v>
      </c>
      <c r="I3" s="246" t="s">
        <v>105</v>
      </c>
      <c r="J3" s="246" t="s">
        <v>106</v>
      </c>
      <c r="K3" s="246" t="s">
        <v>107</v>
      </c>
      <c r="L3" s="256"/>
    </row>
    <row r="4" spans="3:13" s="130" customFormat="1" ht="18" customHeight="1" x14ac:dyDescent="0.2">
      <c r="C4" s="249"/>
      <c r="D4" s="259"/>
      <c r="E4" s="247"/>
      <c r="F4" s="247"/>
      <c r="G4" s="247"/>
      <c r="H4" s="247"/>
      <c r="I4" s="247"/>
      <c r="J4" s="247"/>
      <c r="K4" s="247"/>
      <c r="L4" s="257"/>
    </row>
    <row r="5" spans="3:13" s="130" customFormat="1" ht="30" customHeight="1" x14ac:dyDescent="0.2">
      <c r="C5" s="198">
        <v>2681213919</v>
      </c>
      <c r="D5" s="144">
        <v>2617854244</v>
      </c>
      <c r="E5" s="145">
        <v>40997073</v>
      </c>
      <c r="F5" s="145">
        <v>22362602</v>
      </c>
      <c r="G5" s="145">
        <v>0</v>
      </c>
      <c r="H5" s="145">
        <v>0</v>
      </c>
      <c r="I5" s="145">
        <v>0</v>
      </c>
      <c r="J5" s="145">
        <v>0</v>
      </c>
      <c r="K5" s="202">
        <v>3.4782804617388688E-3</v>
      </c>
      <c r="L5" s="146"/>
    </row>
    <row r="6" spans="3:13" s="130" customFormat="1" x14ac:dyDescent="0.2"/>
    <row r="7" spans="3:13" s="130" customFormat="1" x14ac:dyDescent="0.2"/>
    <row r="8" spans="3:13" s="130" customFormat="1" x14ac:dyDescent="0.2"/>
    <row r="9" spans="3:13" s="130" customFormat="1" x14ac:dyDescent="0.2"/>
    <row r="10" spans="3:13" s="130" customFormat="1" ht="19.5" customHeight="1" x14ac:dyDescent="0.2">
      <c r="C10" s="141" t="s">
        <v>108</v>
      </c>
      <c r="D10" s="142"/>
      <c r="E10" s="142"/>
      <c r="F10" s="142"/>
      <c r="G10" s="142"/>
      <c r="H10" s="142"/>
      <c r="I10" s="142"/>
      <c r="J10" s="142"/>
      <c r="K10" s="142"/>
      <c r="L10" s="143" t="s">
        <v>167</v>
      </c>
    </row>
    <row r="11" spans="3:13" s="130" customFormat="1" x14ac:dyDescent="0.2">
      <c r="C11" s="248" t="s">
        <v>77</v>
      </c>
      <c r="D11" s="258" t="s">
        <v>109</v>
      </c>
      <c r="E11" s="246" t="s">
        <v>110</v>
      </c>
      <c r="F11" s="246" t="s">
        <v>111</v>
      </c>
      <c r="G11" s="246" t="s">
        <v>112</v>
      </c>
      <c r="H11" s="246" t="s">
        <v>113</v>
      </c>
      <c r="I11" s="246" t="s">
        <v>114</v>
      </c>
      <c r="J11" s="246" t="s">
        <v>115</v>
      </c>
      <c r="K11" s="246" t="s">
        <v>116</v>
      </c>
      <c r="L11" s="246" t="s">
        <v>117</v>
      </c>
    </row>
    <row r="12" spans="3:13" s="130" customFormat="1" x14ac:dyDescent="0.2">
      <c r="C12" s="249"/>
      <c r="D12" s="259"/>
      <c r="E12" s="247"/>
      <c r="F12" s="247"/>
      <c r="G12" s="247"/>
      <c r="H12" s="247"/>
      <c r="I12" s="247"/>
      <c r="J12" s="247"/>
      <c r="K12" s="247"/>
      <c r="L12" s="247"/>
    </row>
    <row r="13" spans="3:13" s="130" customFormat="1" ht="34.200000000000003" customHeight="1" x14ac:dyDescent="0.2">
      <c r="C13" s="198">
        <v>2681213919</v>
      </c>
      <c r="D13" s="144">
        <v>227789181</v>
      </c>
      <c r="E13" s="145">
        <v>260501240</v>
      </c>
      <c r="F13" s="145">
        <v>305098267</v>
      </c>
      <c r="G13" s="145">
        <v>320635054</v>
      </c>
      <c r="H13" s="145">
        <v>307246334</v>
      </c>
      <c r="I13" s="145">
        <v>930535855</v>
      </c>
      <c r="J13" s="145">
        <v>198064071</v>
      </c>
      <c r="K13" s="145">
        <v>100518498</v>
      </c>
      <c r="L13" s="145">
        <v>30825419</v>
      </c>
    </row>
    <row r="14" spans="3:13" s="130" customFormat="1" x14ac:dyDescent="0.2"/>
    <row r="15" spans="3:13" s="130" customFormat="1" x14ac:dyDescent="0.2"/>
    <row r="16" spans="3:13" s="130" customFormat="1" ht="19.5" customHeight="1" x14ac:dyDescent="0.2">
      <c r="C16" s="141" t="s">
        <v>118</v>
      </c>
      <c r="F16" s="142"/>
      <c r="G16" s="142"/>
      <c r="H16" s="142"/>
      <c r="I16" s="143" t="s">
        <v>167</v>
      </c>
    </row>
    <row r="17" spans="3:9" s="130" customFormat="1" ht="13.2" customHeight="1" x14ac:dyDescent="0.2">
      <c r="C17" s="248" t="s">
        <v>119</v>
      </c>
      <c r="D17" s="250" t="s">
        <v>120</v>
      </c>
      <c r="E17" s="251"/>
      <c r="F17" s="251"/>
      <c r="G17" s="251"/>
      <c r="H17" s="251"/>
      <c r="I17" s="252"/>
    </row>
    <row r="18" spans="3:9" s="130" customFormat="1" ht="20.25" customHeight="1" x14ac:dyDescent="0.2">
      <c r="C18" s="249"/>
      <c r="D18" s="253"/>
      <c r="E18" s="254"/>
      <c r="F18" s="254"/>
      <c r="G18" s="254"/>
      <c r="H18" s="254"/>
      <c r="I18" s="255"/>
    </row>
    <row r="19" spans="3:9" s="130" customFormat="1" ht="32.4" customHeight="1" x14ac:dyDescent="0.2">
      <c r="C19" s="147">
        <v>0</v>
      </c>
      <c r="D19" s="243" t="s">
        <v>170</v>
      </c>
      <c r="E19" s="244"/>
      <c r="F19" s="244"/>
      <c r="G19" s="244"/>
      <c r="H19" s="244"/>
      <c r="I19" s="245"/>
    </row>
    <row r="20" spans="3:9" s="130" customFormat="1" ht="9.75" customHeight="1" x14ac:dyDescent="0.2"/>
    <row r="21" spans="3:9" s="130" customFormat="1" x14ac:dyDescent="0.2"/>
  </sheetData>
  <mergeCells count="23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0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B1:H8"/>
  <sheetViews>
    <sheetView view="pageBreakPreview" zoomScale="110" zoomScaleNormal="100" zoomScaleSheetLayoutView="110" workbookViewId="0">
      <selection activeCell="B3" sqref="B3:B4"/>
    </sheetView>
  </sheetViews>
  <sheetFormatPr defaultColWidth="9" defaultRowHeight="13.2" x14ac:dyDescent="0.2"/>
  <cols>
    <col min="1" max="1" width="0.6640625" style="32" customWidth="1"/>
    <col min="2" max="7" width="16.6640625" style="32" customWidth="1"/>
    <col min="8" max="8" width="0.88671875" style="32" customWidth="1"/>
    <col min="9" max="16384" width="9" style="32"/>
  </cols>
  <sheetData>
    <row r="1" spans="2:8" ht="7.5" customHeight="1" x14ac:dyDescent="0.2"/>
    <row r="2" spans="2:8" ht="15.75" customHeight="1" x14ac:dyDescent="0.2">
      <c r="B2" s="45" t="s">
        <v>121</v>
      </c>
      <c r="G2" s="46" t="s">
        <v>168</v>
      </c>
    </row>
    <row r="3" spans="2:8" s="48" customFormat="1" ht="23.1" customHeight="1" x14ac:dyDescent="0.2">
      <c r="B3" s="229" t="s">
        <v>122</v>
      </c>
      <c r="C3" s="229" t="s">
        <v>123</v>
      </c>
      <c r="D3" s="229" t="s">
        <v>124</v>
      </c>
      <c r="E3" s="234" t="s">
        <v>125</v>
      </c>
      <c r="F3" s="235"/>
      <c r="G3" s="229" t="s">
        <v>126</v>
      </c>
      <c r="H3" s="47"/>
    </row>
    <row r="4" spans="2:8" s="48" customFormat="1" ht="23.1" customHeight="1" x14ac:dyDescent="0.2">
      <c r="B4" s="233"/>
      <c r="C4" s="233"/>
      <c r="D4" s="233"/>
      <c r="E4" s="169" t="s">
        <v>127</v>
      </c>
      <c r="F4" s="169" t="s">
        <v>128</v>
      </c>
      <c r="G4" s="233"/>
      <c r="H4" s="47"/>
    </row>
    <row r="5" spans="2:8" s="48" customFormat="1" ht="27" customHeight="1" x14ac:dyDescent="0.2">
      <c r="B5" s="157" t="s">
        <v>171</v>
      </c>
      <c r="C5" s="50">
        <v>17914175</v>
      </c>
      <c r="D5" s="50">
        <v>18304739</v>
      </c>
      <c r="E5" s="50">
        <v>17914175</v>
      </c>
      <c r="F5" s="51"/>
      <c r="G5" s="192">
        <f>C5+D5-E5</f>
        <v>18304739</v>
      </c>
      <c r="H5" s="47"/>
    </row>
    <row r="6" spans="2:8" s="48" customFormat="1" ht="27" customHeight="1" x14ac:dyDescent="0.2">
      <c r="B6" s="157" t="s">
        <v>172</v>
      </c>
      <c r="C6" s="50">
        <v>174405426</v>
      </c>
      <c r="D6" s="50"/>
      <c r="E6" s="51">
        <v>43256646</v>
      </c>
      <c r="F6" s="51"/>
      <c r="G6" s="192">
        <f>C6+D6-E6</f>
        <v>131148780</v>
      </c>
      <c r="H6" s="47"/>
    </row>
    <row r="7" spans="2:8" s="48" customFormat="1" ht="29.1" customHeight="1" x14ac:dyDescent="0.2">
      <c r="B7" s="49" t="s">
        <v>7</v>
      </c>
      <c r="C7" s="50">
        <f>SUM(C5:C6)</f>
        <v>192319601</v>
      </c>
      <c r="D7" s="50">
        <f>SUM(D5:D6)</f>
        <v>18304739</v>
      </c>
      <c r="E7" s="50">
        <f>SUM(E5:E6)</f>
        <v>61170821</v>
      </c>
      <c r="F7" s="50">
        <f>SUM(F5:F6)</f>
        <v>0</v>
      </c>
      <c r="G7" s="192">
        <f>SUM(G5:G6)</f>
        <v>149453519</v>
      </c>
      <c r="H7" s="47"/>
    </row>
    <row r="8" spans="2:8" ht="4.8" customHeight="1" x14ac:dyDescent="0.2">
      <c r="E8" s="130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47244094488188981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7"/>
  <sheetViews>
    <sheetView view="pageBreakPreview" zoomScale="110" zoomScaleNormal="100" zoomScaleSheetLayoutView="100" workbookViewId="0">
      <selection activeCell="E6" sqref="E6"/>
    </sheetView>
  </sheetViews>
  <sheetFormatPr defaultRowHeight="13.2" x14ac:dyDescent="0.2"/>
  <cols>
    <col min="1" max="1" width="3.6640625" customWidth="1"/>
    <col min="2" max="3" width="14.6640625" customWidth="1"/>
    <col min="4" max="4" width="33.88671875" bestFit="1" customWidth="1"/>
    <col min="5" max="5" width="45" bestFit="1" customWidth="1"/>
    <col min="6" max="6" width="12.44140625" customWidth="1"/>
    <col min="7" max="7" width="21.44140625" bestFit="1" customWidth="1"/>
    <col min="8" max="8" width="1" customWidth="1"/>
    <col min="9" max="9" width="1.44140625" customWidth="1"/>
  </cols>
  <sheetData>
    <row r="1" spans="2:7" ht="13.8" customHeight="1" x14ac:dyDescent="0.2"/>
    <row r="2" spans="2:7" x14ac:dyDescent="0.2">
      <c r="B2" s="148" t="s">
        <v>129</v>
      </c>
    </row>
    <row r="3" spans="2:7" x14ac:dyDescent="0.2">
      <c r="B3" s="148" t="s">
        <v>130</v>
      </c>
      <c r="C3" s="149"/>
      <c r="D3" s="149"/>
      <c r="G3" s="150" t="s">
        <v>169</v>
      </c>
    </row>
    <row r="4" spans="2:7" ht="24.9" customHeight="1" x14ac:dyDescent="0.2">
      <c r="B4" s="260" t="s">
        <v>15</v>
      </c>
      <c r="C4" s="260"/>
      <c r="D4" s="175" t="s">
        <v>131</v>
      </c>
      <c r="E4" s="175" t="s">
        <v>132</v>
      </c>
      <c r="F4" s="176" t="s">
        <v>133</v>
      </c>
      <c r="G4" s="175" t="s">
        <v>134</v>
      </c>
    </row>
    <row r="5" spans="2:7" ht="24.9" customHeight="1" x14ac:dyDescent="0.2">
      <c r="B5" s="263" t="s">
        <v>225</v>
      </c>
      <c r="C5" s="264"/>
      <c r="D5" s="155"/>
      <c r="E5" s="155"/>
      <c r="F5" s="158">
        <v>0</v>
      </c>
      <c r="G5" s="153"/>
    </row>
    <row r="6" spans="2:7" ht="24.9" customHeight="1" x14ac:dyDescent="0.2">
      <c r="B6" s="265"/>
      <c r="C6" s="266"/>
      <c r="D6" s="154" t="s">
        <v>135</v>
      </c>
      <c r="E6" s="151"/>
      <c r="F6" s="158">
        <v>0</v>
      </c>
      <c r="G6" s="153"/>
    </row>
    <row r="7" spans="2:7" ht="24.9" customHeight="1" x14ac:dyDescent="0.2">
      <c r="B7" s="267" t="s">
        <v>136</v>
      </c>
      <c r="C7" s="268"/>
      <c r="D7" s="155" t="s">
        <v>219</v>
      </c>
      <c r="E7" s="155" t="s">
        <v>221</v>
      </c>
      <c r="F7" s="158">
        <v>87823316</v>
      </c>
      <c r="G7" s="156" t="s">
        <v>220</v>
      </c>
    </row>
    <row r="8" spans="2:7" ht="24.9" customHeight="1" x14ac:dyDescent="0.2">
      <c r="B8" s="269"/>
      <c r="C8" s="270"/>
      <c r="D8" s="155" t="s">
        <v>233</v>
      </c>
      <c r="E8" s="155" t="s">
        <v>215</v>
      </c>
      <c r="F8" s="158">
        <v>36358000</v>
      </c>
      <c r="G8" s="156" t="s">
        <v>200</v>
      </c>
    </row>
    <row r="9" spans="2:7" ht="24.9" customHeight="1" x14ac:dyDescent="0.2">
      <c r="B9" s="269"/>
      <c r="C9" s="270"/>
      <c r="D9" s="155" t="s">
        <v>234</v>
      </c>
      <c r="E9" s="155" t="s">
        <v>216</v>
      </c>
      <c r="F9" s="158">
        <v>22045764</v>
      </c>
      <c r="G9" s="156" t="s">
        <v>200</v>
      </c>
    </row>
    <row r="10" spans="2:7" ht="24.9" customHeight="1" x14ac:dyDescent="0.2">
      <c r="B10" s="269"/>
      <c r="C10" s="270"/>
      <c r="D10" s="155" t="s">
        <v>235</v>
      </c>
      <c r="E10" s="155" t="s">
        <v>217</v>
      </c>
      <c r="F10" s="158">
        <v>13775534</v>
      </c>
      <c r="G10" s="156" t="s">
        <v>199</v>
      </c>
    </row>
    <row r="11" spans="2:7" ht="24.9" customHeight="1" x14ac:dyDescent="0.2">
      <c r="B11" s="269"/>
      <c r="C11" s="270"/>
      <c r="D11" s="155" t="s">
        <v>237</v>
      </c>
      <c r="E11" s="155" t="s">
        <v>216</v>
      </c>
      <c r="F11" s="158">
        <v>9377000</v>
      </c>
      <c r="G11" s="156" t="s">
        <v>200</v>
      </c>
    </row>
    <row r="12" spans="2:7" ht="24.9" customHeight="1" x14ac:dyDescent="0.2">
      <c r="B12" s="269"/>
      <c r="C12" s="270"/>
      <c r="D12" s="155" t="s">
        <v>236</v>
      </c>
      <c r="E12" s="155" t="s">
        <v>218</v>
      </c>
      <c r="F12" s="158">
        <v>7400000</v>
      </c>
      <c r="G12" s="156" t="s">
        <v>200</v>
      </c>
    </row>
    <row r="13" spans="2:7" ht="24.9" customHeight="1" x14ac:dyDescent="0.2">
      <c r="B13" s="269"/>
      <c r="C13" s="270"/>
      <c r="D13" s="155" t="s">
        <v>222</v>
      </c>
      <c r="E13" s="156" t="s">
        <v>223</v>
      </c>
      <c r="F13" s="158">
        <v>124375995</v>
      </c>
      <c r="G13" s="156" t="s">
        <v>224</v>
      </c>
    </row>
    <row r="14" spans="2:7" ht="24.9" customHeight="1" x14ac:dyDescent="0.2">
      <c r="B14" s="271"/>
      <c r="C14" s="272"/>
      <c r="D14" s="154" t="s">
        <v>135</v>
      </c>
      <c r="E14" s="151"/>
      <c r="F14" s="199">
        <f>SUM(F7:F13)</f>
        <v>301155609</v>
      </c>
      <c r="G14" s="152"/>
    </row>
    <row r="15" spans="2:7" ht="24.9" customHeight="1" x14ac:dyDescent="0.2">
      <c r="B15" s="261" t="s">
        <v>44</v>
      </c>
      <c r="C15" s="262"/>
      <c r="D15" s="152"/>
      <c r="E15" s="151"/>
      <c r="F15" s="44">
        <f>SUM(F14:F14)</f>
        <v>301155609</v>
      </c>
      <c r="G15" s="152"/>
    </row>
    <row r="16" spans="2:7" ht="3.75" customHeight="1" x14ac:dyDescent="0.2"/>
    <row r="17" ht="12" customHeight="1" x14ac:dyDescent="0.2"/>
  </sheetData>
  <mergeCells count="4">
    <mergeCell ref="B4:C4"/>
    <mergeCell ref="B15:C15"/>
    <mergeCell ref="B5:C6"/>
    <mergeCell ref="B7:C14"/>
  </mergeCells>
  <phoneticPr fontId="4"/>
  <dataValidations count="1">
    <dataValidation type="list" allowBlank="1" showInputMessage="1" showErrorMessage="1" sqref="G5:G12" xr:uid="{00000000-0002-0000-0800-000000000000}">
      <formula1>"生活インフラ・ 国土保全,教育,福祉,環境衛生,産業振興,消防,総務"</formula1>
    </dataValidation>
  </dataValidations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【済】有形固定資産</vt:lpstr>
      <vt:lpstr>【済】投資及び出資金の明細</vt:lpstr>
      <vt:lpstr>【済】基金</vt:lpstr>
      <vt:lpstr>【済】貸付金</vt:lpstr>
      <vt:lpstr>【済】未収金及び長期延滞債権</vt:lpstr>
      <vt:lpstr>【済】地方債（借入先別）</vt:lpstr>
      <vt:lpstr>【済】地方債（利率別など）</vt:lpstr>
      <vt:lpstr>【済】引当金</vt:lpstr>
      <vt:lpstr>【済】補助金 </vt:lpstr>
      <vt:lpstr>【済】財源明細</vt:lpstr>
      <vt:lpstr>【済】財源情報明細</vt:lpstr>
      <vt:lpstr>【済】資金明細</vt:lpstr>
      <vt:lpstr>【済】引当金!Print_Area</vt:lpstr>
      <vt:lpstr>【済】基金!Print_Area</vt:lpstr>
      <vt:lpstr>【済】財源情報明細!Print_Area</vt:lpstr>
      <vt:lpstr>【済】財源明細!Print_Area</vt:lpstr>
      <vt:lpstr>【済】資金明細!Print_Area</vt:lpstr>
      <vt:lpstr>【済】貸付金!Print_Area</vt:lpstr>
      <vt:lpstr>'【済】地方債（借入先別）'!Print_Area</vt:lpstr>
      <vt:lpstr>'【済】地方債（利率別など）'!Print_Area</vt:lpstr>
      <vt:lpstr>【済】投資及び出資金の明細!Print_Area</vt:lpstr>
      <vt:lpstr>'【済】補助金 '!Print_Area</vt:lpstr>
      <vt:lpstr>【済】未収金及び長期延滞債権!Print_Area</vt:lpstr>
      <vt:lpstr>【済】有形固定資産!Print_Area</vt:lpstr>
      <vt:lpstr>【済】投資及び出資金の明細!Print_Titles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hashimoto</cp:lastModifiedBy>
  <cp:lastPrinted>2020-02-26T07:05:38Z</cp:lastPrinted>
  <dcterms:created xsi:type="dcterms:W3CDTF">2014-03-27T08:10:30Z</dcterms:created>
  <dcterms:modified xsi:type="dcterms:W3CDTF">2020-03-13T04:41:01Z</dcterms:modified>
</cp:coreProperties>
</file>