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wag\Desktop\作業フォルダ\①令和2年度業務\知夫村\⑩納品物\⑤附属明細書\①一般会計等\"/>
    </mc:Choice>
  </mc:AlternateContent>
  <xr:revisionPtr revIDLastSave="0" documentId="13_ncr:1_{CDDCED10-CC8E-489B-8FEF-164E07954FBC}" xr6:coauthVersionLast="46" xr6:coauthVersionMax="46" xr10:uidLastSave="{00000000-0000-0000-0000-000000000000}"/>
  <bookViews>
    <workbookView xWindow="-110" yWindow="-110" windowWidth="19420" windowHeight="10420" firstSheet="13" activeTab="18" xr2:uid="{00000000-000D-0000-FFFF-FFFF00000000}"/>
  </bookViews>
  <sheets>
    <sheet name="有形固定資産" sheetId="7" r:id="rId1"/>
    <sheet name="有形固定資産 (千円)" sheetId="19" r:id="rId2"/>
    <sheet name="投資及び出資金の明細" sheetId="8" r:id="rId3"/>
    <sheet name="投資及び出資金の明細 (千円)" sheetId="20" r:id="rId4"/>
    <sheet name="基金" sheetId="9" r:id="rId5"/>
    <sheet name="基金 (千円)" sheetId="21" r:id="rId6"/>
    <sheet name="貸付金" sheetId="10" r:id="rId7"/>
    <sheet name="貸付金 (千円)" sheetId="22" r:id="rId8"/>
    <sheet name="未収金及び長期延滞債権" sheetId="11" r:id="rId9"/>
    <sheet name="未収金及び長期延滞債権 (千円)" sheetId="23" r:id="rId10"/>
    <sheet name="地方債（借入先別）" sheetId="12" r:id="rId11"/>
    <sheet name="地方債（借入先別） (千円)" sheetId="24" r:id="rId12"/>
    <sheet name="地方債（利率別など）" sheetId="13" r:id="rId13"/>
    <sheet name="地方債（利率別など） (千円)" sheetId="25" r:id="rId14"/>
    <sheet name="引当金" sheetId="14" r:id="rId15"/>
    <sheet name="引当金 (千円)" sheetId="26" r:id="rId16"/>
    <sheet name="補助金" sheetId="15" r:id="rId17"/>
    <sheet name="補助金 (千円)" sheetId="27" r:id="rId18"/>
    <sheet name="財源明細" sheetId="16" r:id="rId19"/>
    <sheet name="財源明細 (千円)" sheetId="28" r:id="rId20"/>
    <sheet name="財源情報明細" sheetId="17" r:id="rId21"/>
    <sheet name="財源情報明細 (千円)" sheetId="29" r:id="rId22"/>
    <sheet name="資金明細" sheetId="18" r:id="rId23"/>
    <sheet name="資金明細 (千円)" sheetId="30" r:id="rId24"/>
  </sheets>
  <definedNames>
    <definedName name="_xlnm.Print_Area" localSheetId="14">引当金!$A$1:$H$7</definedName>
    <definedName name="_xlnm.Print_Area" localSheetId="15">'引当金 (千円)'!$A$1:$H$7</definedName>
    <definedName name="_xlnm.Print_Area" localSheetId="4">基金!$B$1:$L$18</definedName>
    <definedName name="_xlnm.Print_Area" localSheetId="5">'基金 (千円)'!$B$1:$L$18</definedName>
    <definedName name="_xlnm.Print_Area" localSheetId="20">財源情報明細!$B$1:$I$10</definedName>
    <definedName name="_xlnm.Print_Area" localSheetId="21">'財源情報明細 (千円)'!$B$1:$I$10</definedName>
    <definedName name="_xlnm.Print_Area" localSheetId="18">財源明細!$A$1:$G$28</definedName>
    <definedName name="_xlnm.Print_Area" localSheetId="19">'財源明細 (千円)'!$A$1:$G$29</definedName>
    <definedName name="_xlnm.Print_Area" localSheetId="6">貸付金!$A$1:$H$11</definedName>
    <definedName name="_xlnm.Print_Area" localSheetId="7">'貸付金 (千円)'!$A$1:$H$11</definedName>
    <definedName name="_xlnm.Print_Area" localSheetId="10">'地方債（借入先別）'!$A$1:$M$19</definedName>
    <definedName name="_xlnm.Print_Area" localSheetId="11">'地方債（借入先別） (千円)'!$A$1:$M$19</definedName>
    <definedName name="_xlnm.Print_Area" localSheetId="12">'地方債（利率別など）'!$B$1:$M$20</definedName>
    <definedName name="_xlnm.Print_Area" localSheetId="13">'地方債（利率別など） (千円)'!$B$1:$N$20</definedName>
    <definedName name="_xlnm.Print_Area" localSheetId="2">投資及び出資金の明細!$A$1:$M$21</definedName>
    <definedName name="_xlnm.Print_Area" localSheetId="3">'投資及び出資金の明細 (千円)'!$A$1:$M$21</definedName>
    <definedName name="_xlnm.Print_Area" localSheetId="16">補助金!$A$1:$H$16</definedName>
    <definedName name="_xlnm.Print_Area" localSheetId="17">'補助金 (千円)'!$A$1:$H$16</definedName>
    <definedName name="_xlnm.Print_Area" localSheetId="8">未収金及び長期延滞債権!$B$1:$I$14</definedName>
    <definedName name="_xlnm.Print_Area" localSheetId="9">'未収金及び長期延滞債権 (千円)'!$B$1:$I$14</definedName>
    <definedName name="_xlnm.Print_Area" localSheetId="0">有形固定資産!$A$1:$T$49</definedName>
    <definedName name="_xlnm.Print_Area" localSheetId="1">'有形固定資産 (千円)'!$A$1:$T$49</definedName>
    <definedName name="_xlnm.Print_Titles" localSheetId="2">投資及び出資金の明細!$B:$B,投資及び出資金の明細!$1:$1</definedName>
    <definedName name="_xlnm.Print_Titles" localSheetId="3">'投資及び出資金の明細 (千円)'!$B:$B,'投資及び出資金の明細 (千円)'!$1:$1</definedName>
    <definedName name="_xlnm.Print_Titles" localSheetId="16">補助金!$B:$B,補助金!$2:$4</definedName>
    <definedName name="_xlnm.Print_Titles" localSheetId="17">'補助金 (千円)'!$B:$B,'補助金 (千円)'!$2:$4</definedName>
  </definedNames>
  <calcPr calcId="191029"/>
</workbook>
</file>

<file path=xl/calcChain.xml><?xml version="1.0" encoding="utf-8"?>
<calcChain xmlns="http://schemas.openxmlformats.org/spreadsheetml/2006/main">
  <c r="G10" i="10" l="1"/>
  <c r="G9" i="10"/>
  <c r="G8" i="10"/>
  <c r="G7" i="10"/>
  <c r="G6" i="10"/>
  <c r="G5" i="10"/>
  <c r="F10" i="22"/>
  <c r="D10" i="22"/>
  <c r="F9" i="22"/>
  <c r="E9" i="22"/>
  <c r="D9" i="22"/>
  <c r="F8" i="22"/>
  <c r="E8" i="22"/>
  <c r="D8" i="22"/>
  <c r="F7" i="22"/>
  <c r="E7" i="22"/>
  <c r="D7" i="22"/>
  <c r="F6" i="22"/>
  <c r="E6" i="22"/>
  <c r="D6" i="22"/>
  <c r="H5" i="22"/>
  <c r="F5" i="22"/>
  <c r="E5" i="22"/>
  <c r="D5" i="22"/>
  <c r="C9" i="22"/>
  <c r="C8" i="22"/>
  <c r="C7" i="22"/>
  <c r="C6" i="22"/>
  <c r="B9" i="22"/>
  <c r="B8" i="22"/>
  <c r="B7" i="22"/>
  <c r="B6" i="22"/>
  <c r="G8" i="22"/>
  <c r="F15" i="28"/>
  <c r="F14" i="28"/>
  <c r="F13" i="28"/>
  <c r="F12" i="28"/>
  <c r="F11" i="28"/>
  <c r="F10" i="28"/>
  <c r="F9" i="28"/>
  <c r="F8" i="28"/>
  <c r="F7" i="28"/>
  <c r="F6" i="28"/>
  <c r="D15" i="28"/>
  <c r="D14" i="28"/>
  <c r="D13" i="28"/>
  <c r="D12" i="28"/>
  <c r="D11" i="28"/>
  <c r="D10" i="28"/>
  <c r="D9" i="28"/>
  <c r="D8" i="28"/>
  <c r="D7" i="28"/>
  <c r="D6" i="28"/>
  <c r="D5" i="28"/>
  <c r="F27" i="16"/>
  <c r="F5" i="16"/>
  <c r="F16" i="16" l="1"/>
  <c r="G13" i="27"/>
  <c r="G12" i="27"/>
  <c r="G11" i="27"/>
  <c r="G10" i="27"/>
  <c r="G9" i="27"/>
  <c r="G8" i="27"/>
  <c r="E13" i="27"/>
  <c r="E12" i="27"/>
  <c r="E11" i="27"/>
  <c r="E10" i="27"/>
  <c r="E9" i="27"/>
  <c r="E8" i="27"/>
  <c r="D13" i="27"/>
  <c r="D12" i="27"/>
  <c r="D11" i="27"/>
  <c r="D10" i="27"/>
  <c r="D9" i="27"/>
  <c r="D8" i="27"/>
  <c r="L13" i="17"/>
  <c r="H5" i="17" s="1"/>
  <c r="E9" i="17"/>
  <c r="F6" i="17" l="1"/>
  <c r="C17" i="12" l="1"/>
  <c r="C16" i="12"/>
  <c r="C14" i="12"/>
  <c r="C12" i="12"/>
  <c r="C11" i="12"/>
  <c r="C10" i="12"/>
  <c r="C8" i="12"/>
  <c r="C7" i="12"/>
  <c r="C15" i="12"/>
  <c r="C9" i="12"/>
  <c r="G6" i="14" l="1"/>
  <c r="G5" i="14"/>
  <c r="G11" i="23"/>
  <c r="G10" i="23"/>
  <c r="C11" i="23"/>
  <c r="C10" i="23"/>
  <c r="I6" i="23"/>
  <c r="H6" i="23"/>
  <c r="G6" i="23"/>
  <c r="E6" i="23"/>
  <c r="D6" i="23"/>
  <c r="C6" i="23"/>
  <c r="B5" i="22"/>
  <c r="G9" i="22"/>
  <c r="G7" i="22"/>
  <c r="G6" i="22"/>
  <c r="G5" i="22"/>
  <c r="C15" i="21"/>
  <c r="C14" i="21"/>
  <c r="C13" i="21"/>
  <c r="C12" i="21"/>
  <c r="C11" i="21"/>
  <c r="C10" i="21"/>
  <c r="C9" i="21"/>
  <c r="C8" i="21"/>
  <c r="C7" i="21"/>
  <c r="C6" i="21"/>
  <c r="C5" i="21"/>
  <c r="H19" i="8"/>
  <c r="H18" i="8"/>
  <c r="H17" i="8"/>
  <c r="H16" i="8"/>
  <c r="H15" i="8"/>
  <c r="H14" i="8"/>
  <c r="H13" i="8"/>
  <c r="H12" i="8"/>
  <c r="H11" i="8"/>
  <c r="H10" i="8"/>
  <c r="H9" i="8"/>
  <c r="H4" i="8"/>
  <c r="R47" i="7" l="1"/>
  <c r="R46" i="7"/>
  <c r="R45" i="7"/>
  <c r="R44" i="7"/>
  <c r="R43" i="7"/>
  <c r="R42" i="7"/>
  <c r="R40" i="7"/>
  <c r="R39" i="7"/>
  <c r="R38" i="7"/>
  <c r="R37" i="7"/>
  <c r="R36" i="7"/>
  <c r="R35" i="7"/>
  <c r="R34" i="7"/>
  <c r="R33" i="7"/>
  <c r="R32" i="7"/>
  <c r="D31" i="7"/>
  <c r="C10" i="10"/>
  <c r="C10" i="22" s="1"/>
  <c r="G7" i="14"/>
  <c r="F7" i="14"/>
  <c r="E7" i="14"/>
  <c r="D7" i="14"/>
  <c r="C7" i="14"/>
  <c r="G6" i="26"/>
  <c r="F6" i="26"/>
  <c r="E6" i="26"/>
  <c r="D6" i="26"/>
  <c r="C6" i="26"/>
  <c r="C13" i="13"/>
  <c r="C5" i="13"/>
  <c r="M13" i="25"/>
  <c r="G10" i="22"/>
  <c r="F10" i="10"/>
  <c r="E10" i="10"/>
  <c r="E10" i="22" s="1"/>
  <c r="D10" i="10"/>
  <c r="D16" i="9"/>
  <c r="D16" i="21" s="1"/>
  <c r="H11" i="9"/>
  <c r="H11" i="21" s="1"/>
  <c r="H10" i="9"/>
  <c r="H10" i="21" s="1"/>
  <c r="H9" i="9"/>
  <c r="H9" i="21" s="1"/>
  <c r="H8" i="9"/>
  <c r="H8" i="21" s="1"/>
  <c r="H7" i="9"/>
  <c r="H7" i="21" s="1"/>
  <c r="H6" i="9"/>
  <c r="H6" i="21" s="1"/>
  <c r="H5" i="9"/>
  <c r="I11" i="21"/>
  <c r="G11" i="21"/>
  <c r="F11" i="21"/>
  <c r="E11" i="21"/>
  <c r="D11" i="21"/>
  <c r="I12" i="21"/>
  <c r="G12" i="21"/>
  <c r="F12" i="21"/>
  <c r="E12" i="21"/>
  <c r="D12" i="21"/>
  <c r="I13" i="21"/>
  <c r="G13" i="21"/>
  <c r="F13" i="21"/>
  <c r="E13" i="21"/>
  <c r="D13" i="21"/>
  <c r="I14" i="21"/>
  <c r="G14" i="21"/>
  <c r="F14" i="21"/>
  <c r="E14" i="21"/>
  <c r="D14" i="21"/>
  <c r="I15" i="21"/>
  <c r="G15" i="21"/>
  <c r="F15" i="21"/>
  <c r="E15" i="21"/>
  <c r="D15" i="21"/>
  <c r="I10" i="21"/>
  <c r="G10" i="21"/>
  <c r="F10" i="21"/>
  <c r="E10" i="21"/>
  <c r="D10" i="21"/>
  <c r="I9" i="21"/>
  <c r="G9" i="21"/>
  <c r="F9" i="21"/>
  <c r="E9" i="21"/>
  <c r="D9" i="21"/>
  <c r="I8" i="21"/>
  <c r="G8" i="21"/>
  <c r="F8" i="21"/>
  <c r="E8" i="21"/>
  <c r="D8" i="21"/>
  <c r="I7" i="21"/>
  <c r="G7" i="21"/>
  <c r="F7" i="21"/>
  <c r="E7" i="21"/>
  <c r="D7" i="21"/>
  <c r="I6" i="21"/>
  <c r="G6" i="21"/>
  <c r="F6" i="21"/>
  <c r="E6" i="21"/>
  <c r="D6" i="21"/>
  <c r="H15" i="9"/>
  <c r="H15" i="21" s="1"/>
  <c r="H14" i="9"/>
  <c r="H14" i="21" s="1"/>
  <c r="H13" i="9"/>
  <c r="H13" i="21" s="1"/>
  <c r="H12" i="9"/>
  <c r="H12" i="21" s="1"/>
  <c r="K4" i="20"/>
  <c r="J4" i="20"/>
  <c r="H4" i="20"/>
  <c r="G4" i="20"/>
  <c r="E4" i="20"/>
  <c r="D4" i="20"/>
  <c r="C4" i="20"/>
  <c r="B4" i="20"/>
  <c r="K5" i="8"/>
  <c r="J5" i="8"/>
  <c r="G5" i="8"/>
  <c r="E5" i="8"/>
  <c r="D5" i="8"/>
  <c r="C5" i="8"/>
  <c r="F4" i="8"/>
  <c r="I4" i="8" s="1"/>
  <c r="I4" i="20" s="1"/>
  <c r="R31" i="7" l="1"/>
  <c r="R41" i="7"/>
  <c r="F4" i="20"/>
  <c r="F27" i="28"/>
  <c r="F26" i="28"/>
  <c r="F25" i="28"/>
  <c r="R47" i="19" l="1"/>
  <c r="R46" i="19"/>
  <c r="R45" i="19"/>
  <c r="R44" i="19"/>
  <c r="R43" i="19"/>
  <c r="R42" i="19"/>
  <c r="R40" i="19"/>
  <c r="R39" i="19"/>
  <c r="R38" i="19"/>
  <c r="R37" i="19"/>
  <c r="R36" i="19"/>
  <c r="R35" i="19"/>
  <c r="R34" i="19"/>
  <c r="R33" i="19"/>
  <c r="R32" i="19"/>
  <c r="R31" i="19"/>
  <c r="P47" i="19"/>
  <c r="P46" i="19"/>
  <c r="P45" i="19"/>
  <c r="P44" i="19"/>
  <c r="P43" i="19"/>
  <c r="P42" i="19"/>
  <c r="P40" i="19"/>
  <c r="P39" i="19"/>
  <c r="P38" i="19"/>
  <c r="P37" i="19"/>
  <c r="P36" i="19"/>
  <c r="P35" i="19"/>
  <c r="P34" i="19"/>
  <c r="P33" i="19"/>
  <c r="P32" i="19"/>
  <c r="N47" i="19"/>
  <c r="N46" i="19"/>
  <c r="N45" i="19"/>
  <c r="N44" i="19"/>
  <c r="N43" i="19"/>
  <c r="N42" i="19"/>
  <c r="N40" i="19"/>
  <c r="N39" i="19"/>
  <c r="N38" i="19"/>
  <c r="N37" i="19"/>
  <c r="N36" i="19"/>
  <c r="N35" i="19"/>
  <c r="N34" i="19"/>
  <c r="N33" i="19"/>
  <c r="N32" i="19"/>
  <c r="L47" i="19"/>
  <c r="L46" i="19"/>
  <c r="L45" i="19"/>
  <c r="L44" i="19"/>
  <c r="L43" i="19"/>
  <c r="L42" i="19"/>
  <c r="L40" i="19"/>
  <c r="L39" i="19"/>
  <c r="L38" i="19"/>
  <c r="L37" i="19"/>
  <c r="L36" i="19"/>
  <c r="L35" i="19"/>
  <c r="L34" i="19"/>
  <c r="L33" i="19"/>
  <c r="L32" i="19"/>
  <c r="J47" i="19"/>
  <c r="J46" i="19"/>
  <c r="J45" i="19"/>
  <c r="J44" i="19"/>
  <c r="J43" i="19"/>
  <c r="J42" i="19"/>
  <c r="J40" i="19"/>
  <c r="J39" i="19"/>
  <c r="J38" i="19"/>
  <c r="J37" i="19"/>
  <c r="J36" i="19"/>
  <c r="J35" i="19"/>
  <c r="J34" i="19"/>
  <c r="J33" i="19"/>
  <c r="J32" i="19"/>
  <c r="H47" i="19"/>
  <c r="H46" i="19"/>
  <c r="H45" i="19"/>
  <c r="H44" i="19"/>
  <c r="H43" i="19"/>
  <c r="H42" i="19"/>
  <c r="H40" i="19"/>
  <c r="H39" i="19"/>
  <c r="H38" i="19"/>
  <c r="H37" i="19"/>
  <c r="H36" i="19"/>
  <c r="H35" i="19"/>
  <c r="H34" i="19"/>
  <c r="H33" i="19"/>
  <c r="H32" i="19"/>
  <c r="F47" i="19"/>
  <c r="F46" i="19"/>
  <c r="F45" i="19"/>
  <c r="F44" i="19"/>
  <c r="F43" i="19"/>
  <c r="F42" i="19"/>
  <c r="F40" i="19"/>
  <c r="F39" i="19"/>
  <c r="F38" i="19"/>
  <c r="F37" i="19"/>
  <c r="F36" i="19"/>
  <c r="F35" i="19"/>
  <c r="F34" i="19"/>
  <c r="F33" i="19"/>
  <c r="F32" i="19"/>
  <c r="D47" i="19"/>
  <c r="D46" i="19"/>
  <c r="D45" i="19"/>
  <c r="D44" i="19"/>
  <c r="D43" i="19"/>
  <c r="D42" i="19"/>
  <c r="D40" i="19"/>
  <c r="D39" i="19"/>
  <c r="D38" i="19"/>
  <c r="D37" i="19"/>
  <c r="D36" i="19"/>
  <c r="D35" i="19"/>
  <c r="D34" i="19"/>
  <c r="D33" i="19"/>
  <c r="D32" i="19"/>
  <c r="N25" i="19"/>
  <c r="N24" i="19"/>
  <c r="N23" i="19"/>
  <c r="N22" i="19"/>
  <c r="N21" i="19"/>
  <c r="N20" i="19"/>
  <c r="N18" i="19"/>
  <c r="N17" i="19"/>
  <c r="N16" i="19"/>
  <c r="N15" i="19"/>
  <c r="N14" i="19"/>
  <c r="N13" i="19"/>
  <c r="N12" i="19"/>
  <c r="N11" i="19"/>
  <c r="N10" i="19"/>
  <c r="L25" i="19"/>
  <c r="L24" i="19"/>
  <c r="L23" i="19"/>
  <c r="L22" i="19"/>
  <c r="L21" i="19"/>
  <c r="L20" i="19"/>
  <c r="L18" i="19"/>
  <c r="L17" i="19"/>
  <c r="L16" i="19"/>
  <c r="L15" i="19"/>
  <c r="L14" i="19"/>
  <c r="L13" i="19"/>
  <c r="L12" i="19"/>
  <c r="L11" i="19"/>
  <c r="L10" i="19"/>
  <c r="H25" i="19"/>
  <c r="H24" i="19"/>
  <c r="H23" i="19"/>
  <c r="H22" i="19"/>
  <c r="H21" i="19"/>
  <c r="H20" i="19"/>
  <c r="H18" i="19"/>
  <c r="H17" i="19"/>
  <c r="H16" i="19"/>
  <c r="H15" i="19"/>
  <c r="H14" i="19"/>
  <c r="H13" i="19"/>
  <c r="H12" i="19"/>
  <c r="H11" i="19"/>
  <c r="H10" i="19"/>
  <c r="F25" i="19"/>
  <c r="F24" i="19"/>
  <c r="F23" i="19"/>
  <c r="F22" i="19"/>
  <c r="F21" i="19"/>
  <c r="F20" i="19"/>
  <c r="F18" i="19"/>
  <c r="F17" i="19"/>
  <c r="F16" i="19"/>
  <c r="F15" i="19"/>
  <c r="F14" i="19"/>
  <c r="F13" i="19"/>
  <c r="F12" i="19"/>
  <c r="F11" i="19"/>
  <c r="F10" i="19"/>
  <c r="D25" i="19"/>
  <c r="D24" i="19"/>
  <c r="D23" i="19"/>
  <c r="D22" i="19"/>
  <c r="D21" i="19"/>
  <c r="D20" i="19"/>
  <c r="D18" i="19"/>
  <c r="D17" i="19"/>
  <c r="D16" i="19"/>
  <c r="D15" i="19"/>
  <c r="D14" i="19"/>
  <c r="D13" i="19"/>
  <c r="D12" i="19"/>
  <c r="D11" i="19"/>
  <c r="D10" i="19"/>
  <c r="K19" i="8"/>
  <c r="K19" i="20" s="1"/>
  <c r="K18" i="8"/>
  <c r="K18" i="20" s="1"/>
  <c r="K17" i="8"/>
  <c r="K17" i="20" s="1"/>
  <c r="K16" i="8"/>
  <c r="K16" i="20" s="1"/>
  <c r="K15" i="8"/>
  <c r="K15" i="20" s="1"/>
  <c r="K14" i="8"/>
  <c r="K14" i="20" s="1"/>
  <c r="K13" i="8"/>
  <c r="K13" i="20" s="1"/>
  <c r="K12" i="8"/>
  <c r="K12" i="20" s="1"/>
  <c r="K11" i="8"/>
  <c r="K11" i="20" s="1"/>
  <c r="K10" i="8"/>
  <c r="K10" i="20" s="1"/>
  <c r="K9" i="8"/>
  <c r="K9" i="20" s="1"/>
  <c r="F19" i="8"/>
  <c r="F19" i="20" s="1"/>
  <c r="F18" i="8"/>
  <c r="F18" i="20" s="1"/>
  <c r="F17" i="8"/>
  <c r="F17" i="20" s="1"/>
  <c r="F16" i="8"/>
  <c r="F16" i="20" s="1"/>
  <c r="F15" i="8"/>
  <c r="F15" i="20" s="1"/>
  <c r="F14" i="8"/>
  <c r="F14" i="20" s="1"/>
  <c r="F13" i="8"/>
  <c r="F13" i="20" s="1"/>
  <c r="F12" i="8"/>
  <c r="F12" i="20" s="1"/>
  <c r="F11" i="8"/>
  <c r="F11" i="20" s="1"/>
  <c r="F10" i="8"/>
  <c r="I10" i="8" s="1"/>
  <c r="I10" i="20" s="1"/>
  <c r="F9" i="8"/>
  <c r="F9" i="20" s="1"/>
  <c r="B19" i="20"/>
  <c r="B18" i="20"/>
  <c r="B17" i="20"/>
  <c r="B16" i="20"/>
  <c r="B15" i="20"/>
  <c r="B14" i="20"/>
  <c r="B13" i="20"/>
  <c r="B12" i="20"/>
  <c r="B11" i="20"/>
  <c r="B10" i="20"/>
  <c r="B9" i="20"/>
  <c r="L19" i="20"/>
  <c r="J19" i="20"/>
  <c r="L18" i="20"/>
  <c r="J18" i="20"/>
  <c r="L17" i="20"/>
  <c r="J17" i="20"/>
  <c r="L16" i="20"/>
  <c r="J16" i="20"/>
  <c r="L15" i="20"/>
  <c r="J15" i="20"/>
  <c r="L14" i="20"/>
  <c r="J14" i="20"/>
  <c r="L13" i="20"/>
  <c r="J13" i="20"/>
  <c r="L12" i="20"/>
  <c r="J12" i="20"/>
  <c r="L11" i="20"/>
  <c r="J11" i="20"/>
  <c r="L10" i="20"/>
  <c r="J10" i="20"/>
  <c r="L9" i="20"/>
  <c r="J9" i="20"/>
  <c r="G19" i="20"/>
  <c r="E19" i="20"/>
  <c r="D19" i="20"/>
  <c r="C19" i="20"/>
  <c r="G18" i="20"/>
  <c r="E18" i="20"/>
  <c r="D18" i="20"/>
  <c r="C18" i="20"/>
  <c r="G17" i="20"/>
  <c r="E17" i="20"/>
  <c r="D17" i="20"/>
  <c r="C17" i="20"/>
  <c r="G16" i="20"/>
  <c r="E16" i="20"/>
  <c r="D16" i="20"/>
  <c r="C16" i="20"/>
  <c r="G15" i="20"/>
  <c r="E15" i="20"/>
  <c r="D15" i="20"/>
  <c r="C15" i="20"/>
  <c r="G14" i="20"/>
  <c r="E14" i="20"/>
  <c r="D14" i="20"/>
  <c r="C14" i="20"/>
  <c r="G13" i="20"/>
  <c r="E13" i="20"/>
  <c r="D13" i="20"/>
  <c r="C13" i="20"/>
  <c r="G12" i="20"/>
  <c r="E12" i="20"/>
  <c r="D12" i="20"/>
  <c r="C12" i="20"/>
  <c r="G11" i="20"/>
  <c r="E11" i="20"/>
  <c r="D11" i="20"/>
  <c r="C11" i="20"/>
  <c r="G10" i="20"/>
  <c r="E10" i="20"/>
  <c r="D10" i="20"/>
  <c r="C10" i="20"/>
  <c r="G9" i="20"/>
  <c r="E9" i="20"/>
  <c r="D9" i="20"/>
  <c r="C9" i="20"/>
  <c r="H19" i="20"/>
  <c r="H18" i="20"/>
  <c r="H17" i="20"/>
  <c r="H16" i="20"/>
  <c r="H15" i="20"/>
  <c r="H14" i="20"/>
  <c r="H13" i="20"/>
  <c r="H12" i="20"/>
  <c r="H11" i="20"/>
  <c r="H10" i="20"/>
  <c r="H9" i="20"/>
  <c r="I5" i="21"/>
  <c r="G5" i="21"/>
  <c r="F5" i="21"/>
  <c r="E5" i="21"/>
  <c r="D5" i="21"/>
  <c r="C5" i="22"/>
  <c r="I11" i="23"/>
  <c r="H11" i="23"/>
  <c r="I10" i="23"/>
  <c r="H10" i="23"/>
  <c r="E11" i="23"/>
  <c r="D11" i="23"/>
  <c r="E10" i="23"/>
  <c r="D10" i="23"/>
  <c r="L17" i="24"/>
  <c r="K17" i="24"/>
  <c r="J17" i="24"/>
  <c r="I17" i="24"/>
  <c r="H17" i="24"/>
  <c r="G17" i="24"/>
  <c r="F17" i="24"/>
  <c r="L16" i="24"/>
  <c r="K16" i="24"/>
  <c r="J16" i="24"/>
  <c r="I16" i="24"/>
  <c r="H16" i="24"/>
  <c r="G16" i="24"/>
  <c r="F16" i="24"/>
  <c r="L15" i="24"/>
  <c r="K15" i="24"/>
  <c r="J15" i="24"/>
  <c r="I15" i="24"/>
  <c r="H15" i="24"/>
  <c r="G15" i="24"/>
  <c r="F15" i="24"/>
  <c r="L14" i="24"/>
  <c r="K14" i="24"/>
  <c r="J14" i="24"/>
  <c r="I14" i="24"/>
  <c r="H14" i="24"/>
  <c r="G14" i="24"/>
  <c r="F14" i="24"/>
  <c r="L12" i="24"/>
  <c r="K12" i="24"/>
  <c r="J12" i="24"/>
  <c r="I12" i="24"/>
  <c r="H12" i="24"/>
  <c r="G12" i="24"/>
  <c r="F12" i="24"/>
  <c r="L11" i="24"/>
  <c r="K11" i="24"/>
  <c r="J11" i="24"/>
  <c r="I11" i="24"/>
  <c r="H11" i="24"/>
  <c r="G11" i="24"/>
  <c r="F11" i="24"/>
  <c r="L10" i="24"/>
  <c r="K10" i="24"/>
  <c r="J10" i="24"/>
  <c r="I10" i="24"/>
  <c r="H10" i="24"/>
  <c r="G10" i="24"/>
  <c r="F10" i="24"/>
  <c r="L9" i="24"/>
  <c r="K9" i="24"/>
  <c r="J9" i="24"/>
  <c r="I9" i="24"/>
  <c r="H9" i="24"/>
  <c r="G9" i="24"/>
  <c r="F9" i="24"/>
  <c r="L8" i="24"/>
  <c r="K8" i="24"/>
  <c r="J8" i="24"/>
  <c r="I8" i="24"/>
  <c r="H8" i="24"/>
  <c r="G8" i="24"/>
  <c r="F8" i="24"/>
  <c r="L7" i="24"/>
  <c r="K7" i="24"/>
  <c r="J7" i="24"/>
  <c r="I7" i="24"/>
  <c r="H7" i="24"/>
  <c r="G7" i="24"/>
  <c r="F7" i="24"/>
  <c r="E17" i="24"/>
  <c r="E16" i="24"/>
  <c r="E15" i="24"/>
  <c r="E14" i="24"/>
  <c r="E12" i="24"/>
  <c r="E11" i="24"/>
  <c r="E10" i="24"/>
  <c r="E9" i="24"/>
  <c r="E8" i="24"/>
  <c r="E7" i="24"/>
  <c r="D17" i="24"/>
  <c r="D16" i="24"/>
  <c r="D15" i="24"/>
  <c r="D14" i="24"/>
  <c r="D12" i="24"/>
  <c r="D11" i="24"/>
  <c r="D10" i="24"/>
  <c r="D9" i="24"/>
  <c r="D8" i="24"/>
  <c r="D7" i="24"/>
  <c r="C17" i="24"/>
  <c r="C16" i="24"/>
  <c r="C15" i="24"/>
  <c r="C14" i="24"/>
  <c r="C12" i="24"/>
  <c r="C11" i="24"/>
  <c r="C10" i="24"/>
  <c r="C9" i="24"/>
  <c r="C8" i="24"/>
  <c r="C7" i="24"/>
  <c r="C19" i="25"/>
  <c r="L13" i="25"/>
  <c r="K13" i="25"/>
  <c r="J13" i="25"/>
  <c r="I13" i="25"/>
  <c r="H13" i="25"/>
  <c r="G13" i="25"/>
  <c r="F13" i="25"/>
  <c r="E13" i="25"/>
  <c r="D13" i="25"/>
  <c r="C13" i="25"/>
  <c r="K5" i="25"/>
  <c r="D5" i="25"/>
  <c r="J5" i="25"/>
  <c r="I5" i="25"/>
  <c r="H5" i="25"/>
  <c r="G5" i="25"/>
  <c r="F5" i="25"/>
  <c r="E5" i="25"/>
  <c r="C5" i="25"/>
  <c r="G5" i="26"/>
  <c r="F5" i="26"/>
  <c r="E5" i="26"/>
  <c r="D5" i="26"/>
  <c r="C5" i="26"/>
  <c r="F13" i="27"/>
  <c r="F12" i="27"/>
  <c r="F11" i="27"/>
  <c r="F10" i="27"/>
  <c r="F9" i="27"/>
  <c r="F8" i="27"/>
  <c r="F6" i="27"/>
  <c r="F5" i="27"/>
  <c r="F21" i="28"/>
  <c r="F20" i="28"/>
  <c r="F18" i="28"/>
  <c r="F17" i="28"/>
  <c r="F5" i="28"/>
  <c r="H8" i="29"/>
  <c r="H7" i="29"/>
  <c r="H6" i="29"/>
  <c r="H5" i="29"/>
  <c r="F5" i="29"/>
  <c r="F6" i="29"/>
  <c r="F7" i="29"/>
  <c r="F8" i="29"/>
  <c r="E8" i="29"/>
  <c r="E7" i="29"/>
  <c r="E6" i="29"/>
  <c r="E5" i="29"/>
  <c r="D8" i="29"/>
  <c r="D7" i="29"/>
  <c r="D6" i="29"/>
  <c r="D5" i="29"/>
  <c r="C6" i="18"/>
  <c r="C6" i="30" s="1"/>
  <c r="C5" i="30"/>
  <c r="F5" i="8" l="1"/>
  <c r="I14" i="8"/>
  <c r="I14" i="20" s="1"/>
  <c r="I16" i="8"/>
  <c r="I16" i="20" s="1"/>
  <c r="I11" i="8"/>
  <c r="I11" i="20" s="1"/>
  <c r="F10" i="20"/>
  <c r="I9" i="8"/>
  <c r="I9" i="20" s="1"/>
  <c r="I15" i="8"/>
  <c r="I15" i="20" s="1"/>
  <c r="I17" i="8"/>
  <c r="I17" i="20" s="1"/>
  <c r="I18" i="8"/>
  <c r="I18" i="20" s="1"/>
  <c r="I19" i="8"/>
  <c r="I19" i="20" s="1"/>
  <c r="I12" i="8"/>
  <c r="I12" i="20" s="1"/>
  <c r="I13" i="8"/>
  <c r="I13" i="20" s="1"/>
  <c r="G16" i="9"/>
  <c r="G16" i="21" s="1"/>
  <c r="I5" i="8" l="1"/>
  <c r="G7" i="26"/>
  <c r="F7" i="26"/>
  <c r="I18" i="12"/>
  <c r="I18" i="24" s="1"/>
  <c r="J18" i="12"/>
  <c r="J18" i="24" s="1"/>
  <c r="K18" i="12"/>
  <c r="K18" i="24" s="1"/>
  <c r="H7" i="11"/>
  <c r="H7" i="23" s="1"/>
  <c r="I7" i="11"/>
  <c r="I7" i="23" s="1"/>
  <c r="D7" i="11"/>
  <c r="E7" i="11"/>
  <c r="E7" i="23" s="1"/>
  <c r="J5" i="20"/>
  <c r="D7" i="23" l="1"/>
  <c r="C20" i="8"/>
  <c r="C20" i="20" s="1"/>
  <c r="D20" i="8"/>
  <c r="D20" i="20" s="1"/>
  <c r="E20" i="8"/>
  <c r="E20" i="20" s="1"/>
  <c r="F20" i="8"/>
  <c r="F20" i="20" s="1"/>
  <c r="G20" i="8"/>
  <c r="G20" i="20" s="1"/>
  <c r="I20" i="8"/>
  <c r="I20" i="20" s="1"/>
  <c r="J20" i="8"/>
  <c r="J20" i="20" s="1"/>
  <c r="K20" i="8"/>
  <c r="K20" i="20" s="1"/>
  <c r="L20" i="8"/>
  <c r="L20" i="20" s="1"/>
  <c r="C5" i="20"/>
  <c r="D5" i="20"/>
  <c r="E5" i="20"/>
  <c r="F5" i="20"/>
  <c r="G5" i="20"/>
  <c r="I5" i="20"/>
  <c r="K5" i="20"/>
  <c r="C18" i="12" l="1"/>
  <c r="C18" i="24" s="1"/>
  <c r="D18" i="12"/>
  <c r="D18" i="24" s="1"/>
  <c r="E18" i="12"/>
  <c r="E18" i="24" s="1"/>
  <c r="F18" i="12"/>
  <c r="F18" i="24" s="1"/>
  <c r="G18" i="12"/>
  <c r="G18" i="24" s="1"/>
  <c r="H18" i="12"/>
  <c r="H18" i="24" s="1"/>
  <c r="L18" i="12"/>
  <c r="L18" i="24" s="1"/>
  <c r="F14" i="15" l="1"/>
  <c r="F14" i="27" s="1"/>
  <c r="E9" i="29" l="1"/>
  <c r="H9" i="17"/>
  <c r="H9" i="29" s="1"/>
  <c r="F9" i="17"/>
  <c r="F9" i="29" s="1"/>
  <c r="D9" i="17"/>
  <c r="D9" i="29" s="1"/>
  <c r="G8" i="17"/>
  <c r="G8" i="29" s="1"/>
  <c r="G7" i="17"/>
  <c r="G7" i="29" s="1"/>
  <c r="G6" i="17"/>
  <c r="G6" i="29" s="1"/>
  <c r="G5" i="17"/>
  <c r="G5" i="29" s="1"/>
  <c r="F22" i="16"/>
  <c r="F19" i="16"/>
  <c r="F19" i="28" s="1"/>
  <c r="F16" i="28"/>
  <c r="F7" i="15"/>
  <c r="F22" i="28" l="1"/>
  <c r="F23" i="16"/>
  <c r="F15" i="15"/>
  <c r="F15" i="27" s="1"/>
  <c r="F7" i="27"/>
  <c r="G9" i="17"/>
  <c r="G9" i="29" s="1"/>
  <c r="E7" i="26"/>
  <c r="D7" i="26"/>
  <c r="C7" i="26"/>
  <c r="F28" i="16" l="1"/>
  <c r="F28" i="28" s="1"/>
  <c r="F24" i="16"/>
  <c r="F24" i="28" s="1"/>
  <c r="F23" i="28"/>
  <c r="I12" i="11"/>
  <c r="H12" i="11"/>
  <c r="H12" i="23" s="1"/>
  <c r="E12" i="11"/>
  <c r="D12" i="11"/>
  <c r="D12" i="23" l="1"/>
  <c r="D13" i="11"/>
  <c r="D13" i="23" s="1"/>
  <c r="E13" i="11"/>
  <c r="E13" i="23" s="1"/>
  <c r="E12" i="23"/>
  <c r="I13" i="11"/>
  <c r="I13" i="23" s="1"/>
  <c r="I12" i="23"/>
  <c r="H13" i="11"/>
  <c r="H13" i="23" s="1"/>
  <c r="I16" i="9"/>
  <c r="I16" i="21" s="1"/>
  <c r="H5" i="21"/>
  <c r="F16" i="9"/>
  <c r="F16" i="21" s="1"/>
  <c r="E16" i="9"/>
  <c r="E16" i="21" s="1"/>
  <c r="H16" i="9" l="1"/>
  <c r="H16" i="21" s="1"/>
  <c r="R41" i="19"/>
  <c r="D41" i="7"/>
  <c r="D41" i="19" s="1"/>
  <c r="P41" i="7"/>
  <c r="P41" i="19" s="1"/>
  <c r="N41" i="7"/>
  <c r="N41" i="19" s="1"/>
  <c r="L41" i="7"/>
  <c r="L41" i="19" s="1"/>
  <c r="J41" i="7"/>
  <c r="J41" i="19" s="1"/>
  <c r="H41" i="7"/>
  <c r="H41" i="19" s="1"/>
  <c r="F41" i="7"/>
  <c r="F41" i="19" s="1"/>
  <c r="F31" i="7"/>
  <c r="F31" i="19" s="1"/>
  <c r="D31" i="19"/>
  <c r="P31" i="7"/>
  <c r="P31" i="19" s="1"/>
  <c r="N31" i="7"/>
  <c r="L31" i="7"/>
  <c r="L31" i="19" s="1"/>
  <c r="J31" i="7"/>
  <c r="J31" i="19" s="1"/>
  <c r="H31" i="7"/>
  <c r="H31" i="19" s="1"/>
  <c r="N19" i="7"/>
  <c r="N19" i="19" s="1"/>
  <c r="L19" i="7"/>
  <c r="L19" i="19" s="1"/>
  <c r="H19" i="7"/>
  <c r="H19" i="19" s="1"/>
  <c r="F19" i="7"/>
  <c r="F19" i="19" s="1"/>
  <c r="D19" i="7"/>
  <c r="D19" i="19" s="1"/>
  <c r="N9" i="7"/>
  <c r="N9" i="19" s="1"/>
  <c r="L9" i="7"/>
  <c r="L9" i="19" s="1"/>
  <c r="H9" i="7"/>
  <c r="H9" i="19" s="1"/>
  <c r="F9" i="7"/>
  <c r="F9" i="19" s="1"/>
  <c r="J13" i="7"/>
  <c r="J13" i="19" s="1"/>
  <c r="J12" i="7"/>
  <c r="J11" i="7"/>
  <c r="J10" i="7"/>
  <c r="J10" i="19" s="1"/>
  <c r="J14" i="7"/>
  <c r="J25" i="7"/>
  <c r="J24" i="7"/>
  <c r="J23" i="7"/>
  <c r="J22" i="7"/>
  <c r="J21" i="7"/>
  <c r="J20" i="7"/>
  <c r="J20" i="19" s="1"/>
  <c r="J18" i="7"/>
  <c r="J17" i="7"/>
  <c r="J16" i="7"/>
  <c r="J15" i="7"/>
  <c r="D9" i="7"/>
  <c r="P13" i="7" l="1"/>
  <c r="P13" i="19" s="1"/>
  <c r="P22" i="7"/>
  <c r="P22" i="19" s="1"/>
  <c r="J22" i="19"/>
  <c r="R48" i="7"/>
  <c r="R48" i="19" s="1"/>
  <c r="P23" i="7"/>
  <c r="P23" i="19" s="1"/>
  <c r="J23" i="19"/>
  <c r="P25" i="7"/>
  <c r="P25" i="19" s="1"/>
  <c r="J25" i="19"/>
  <c r="P21" i="7"/>
  <c r="P21" i="19" s="1"/>
  <c r="J21" i="19"/>
  <c r="P24" i="7"/>
  <c r="P24" i="19" s="1"/>
  <c r="J24" i="19"/>
  <c r="P17" i="7"/>
  <c r="P17" i="19" s="1"/>
  <c r="J17" i="19"/>
  <c r="N48" i="7"/>
  <c r="N48" i="19" s="1"/>
  <c r="N31" i="19"/>
  <c r="P15" i="7"/>
  <c r="P15" i="19" s="1"/>
  <c r="J15" i="19"/>
  <c r="P16" i="7"/>
  <c r="P16" i="19" s="1"/>
  <c r="J16" i="19"/>
  <c r="P18" i="7"/>
  <c r="P18" i="19" s="1"/>
  <c r="J18" i="19"/>
  <c r="P11" i="7"/>
  <c r="P11" i="19" s="1"/>
  <c r="J11" i="19"/>
  <c r="P10" i="7"/>
  <c r="P10" i="19" s="1"/>
  <c r="P14" i="7"/>
  <c r="P14" i="19" s="1"/>
  <c r="J14" i="19"/>
  <c r="D26" i="7"/>
  <c r="D26" i="19" s="1"/>
  <c r="D9" i="19"/>
  <c r="P12" i="7"/>
  <c r="P12" i="19" s="1"/>
  <c r="J12" i="19"/>
  <c r="F26" i="7"/>
  <c r="F26" i="19" s="1"/>
  <c r="N26" i="7"/>
  <c r="N26" i="19" s="1"/>
  <c r="L48" i="7"/>
  <c r="L48" i="19" s="1"/>
  <c r="F48" i="7"/>
  <c r="F48" i="19" s="1"/>
  <c r="H26" i="7"/>
  <c r="H26" i="19" s="1"/>
  <c r="H48" i="7"/>
  <c r="H48" i="19" s="1"/>
  <c r="P48" i="7"/>
  <c r="P48" i="19" s="1"/>
  <c r="J9" i="7"/>
  <c r="J9" i="19" s="1"/>
  <c r="J19" i="7"/>
  <c r="J19" i="19" s="1"/>
  <c r="L26" i="7"/>
  <c r="L26" i="19" s="1"/>
  <c r="J48" i="7"/>
  <c r="J48" i="19" s="1"/>
  <c r="D48" i="7"/>
  <c r="D48" i="19" s="1"/>
  <c r="P20" i="7"/>
  <c r="P19" i="7" l="1"/>
  <c r="P19" i="19" s="1"/>
  <c r="P20" i="19"/>
  <c r="P9" i="7"/>
  <c r="P9" i="19" s="1"/>
  <c r="J26" i="7"/>
  <c r="J26" i="19" s="1"/>
  <c r="P26" i="7" l="1"/>
  <c r="P26" i="19" s="1"/>
</calcChain>
</file>

<file path=xl/sharedStrings.xml><?xml version="1.0" encoding="utf-8"?>
<sst xmlns="http://schemas.openxmlformats.org/spreadsheetml/2006/main" count="621" uniqueCount="258">
  <si>
    <t>金額</t>
    <rPh sb="0" eb="2">
      <t>キンガク</t>
    </rPh>
    <phoneticPr fontId="4"/>
  </si>
  <si>
    <t>土地</t>
    <rPh sb="0" eb="2">
      <t>トチ</t>
    </rPh>
    <phoneticPr fontId="4"/>
  </si>
  <si>
    <t>その他</t>
    <rPh sb="2" eb="3">
      <t>ホカ</t>
    </rPh>
    <phoneticPr fontId="4"/>
  </si>
  <si>
    <t>有価証券</t>
    <rPh sb="0" eb="2">
      <t>ユウカ</t>
    </rPh>
    <rPh sb="2" eb="4">
      <t>ショウケン</t>
    </rPh>
    <phoneticPr fontId="4"/>
  </si>
  <si>
    <t>長期貸付金</t>
    <rPh sb="0" eb="2">
      <t>チョウキ</t>
    </rPh>
    <rPh sb="2" eb="5">
      <t>カシツケキン</t>
    </rPh>
    <phoneticPr fontId="4"/>
  </si>
  <si>
    <t>減債基金</t>
    <rPh sb="0" eb="2">
      <t>ゲンサイ</t>
    </rPh>
    <rPh sb="2" eb="4">
      <t>キキン</t>
    </rPh>
    <phoneticPr fontId="4"/>
  </si>
  <si>
    <t>現金預金</t>
    <rPh sb="0" eb="2">
      <t>ゲンキン</t>
    </rPh>
    <rPh sb="2" eb="4">
      <t>ヨキン</t>
    </rPh>
    <phoneticPr fontId="4"/>
  </si>
  <si>
    <t>短期貸付金</t>
    <rPh sb="0" eb="2">
      <t>タンキ</t>
    </rPh>
    <rPh sb="2" eb="5">
      <t>カシツケキン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</si>
  <si>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</si>
  <si>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合計</t>
    <rPh sb="0" eb="2">
      <t>ゴウケイ</t>
    </rPh>
    <phoneticPr fontId="4"/>
  </si>
  <si>
    <t>税収等</t>
    <rPh sb="0" eb="2">
      <t>ゼイシュウ</t>
    </rPh>
    <rPh sb="2" eb="3">
      <t>ナド</t>
    </rPh>
    <phoneticPr fontId="4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</si>
  <si>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</si>
  <si>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11"/>
  </si>
  <si>
    <t>附属明細書</t>
    <rPh sb="0" eb="2">
      <t>フゾク</t>
    </rPh>
    <rPh sb="2" eb="5">
      <t>メイサイショ</t>
    </rPh>
    <phoneticPr fontId="11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</si>
  <si>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1"/>
  </si>
  <si>
    <t>（１）資産項目の明細</t>
    <rPh sb="3" eb="5">
      <t>シサン</t>
    </rPh>
    <rPh sb="5" eb="7">
      <t>コウモク</t>
    </rPh>
    <rPh sb="8" eb="10">
      <t>メイサイ</t>
    </rPh>
    <phoneticPr fontId="11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</si>
  <si>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1"/>
  </si>
  <si>
    <t>区分</t>
    <rPh sb="0" eb="2">
      <t>クブン</t>
    </rPh>
    <phoneticPr fontId="11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</si>
  <si>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</si>
  <si>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</si>
  <si>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</si>
  <si>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</si>
  <si>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</si>
  <si>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</si>
  <si>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1"/>
  </si>
  <si>
    <t xml:space="preserve"> 事業用資産</t>
    <rPh sb="1" eb="4">
      <t>ジギョウヨウ</t>
    </rPh>
    <rPh sb="4" eb="6">
      <t>シサン</t>
    </rPh>
    <phoneticPr fontId="11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</si>
  <si>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</si>
  <si>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11"/>
  </si>
  <si>
    <t>　　建物</t>
    <rPh sb="2" eb="4">
      <t>タテモノ</t>
    </rPh>
    <phoneticPr fontId="4"/>
  </si>
  <si>
    <t>　　工作物</t>
    <rPh sb="2" eb="5">
      <t>コウサクブツ</t>
    </rPh>
    <phoneticPr fontId="4"/>
  </si>
  <si>
    <t>　　船舶</t>
    <rPh sb="2" eb="4">
      <t>センパク</t>
    </rPh>
    <phoneticPr fontId="11"/>
  </si>
  <si>
    <t>　　浮標等</t>
    <rPh sb="2" eb="4">
      <t>フヒョウ</t>
    </rPh>
    <rPh sb="4" eb="5">
      <t>ナド</t>
    </rPh>
    <phoneticPr fontId="11"/>
  </si>
  <si>
    <t>　　航空機</t>
    <rPh sb="2" eb="5">
      <t>コウクウキ</t>
    </rPh>
    <phoneticPr fontId="11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</si>
  <si>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</si>
  <si>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11"/>
  </si>
  <si>
    <t xml:space="preserve"> インフラ資産</t>
    <rPh sb="5" eb="7">
      <t>シサン</t>
    </rPh>
    <phoneticPr fontId="11"/>
  </si>
  <si>
    <t>　　土地</t>
    <rPh sb="2" eb="4">
      <t>トチ</t>
    </rPh>
    <phoneticPr fontId="4"/>
  </si>
  <si>
    <t>　　建物</t>
    <rPh sb="2" eb="4">
      <t>タテモノ</t>
    </rPh>
    <phoneticPr fontId="11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</si>
  <si>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</si>
  <si>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</si>
  <si>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11"/>
  </si>
  <si>
    <t>福祉</t>
    <rPh sb="0" eb="2">
      <t>フクシ</t>
    </rPh>
    <phoneticPr fontId="11"/>
  </si>
  <si>
    <t>環境衛生</t>
    <rPh sb="0" eb="2">
      <t>カンキョウ</t>
    </rPh>
    <rPh sb="2" eb="4">
      <t>エイセイ</t>
    </rPh>
    <phoneticPr fontId="11"/>
  </si>
  <si>
    <t>産業振興</t>
    <rPh sb="0" eb="2">
      <t>サンギョウ</t>
    </rPh>
    <rPh sb="2" eb="4">
      <t>シンコウ</t>
    </rPh>
    <phoneticPr fontId="11"/>
  </si>
  <si>
    <t>消防</t>
    <rPh sb="0" eb="2">
      <t>ショウボウ</t>
    </rPh>
    <phoneticPr fontId="11"/>
  </si>
  <si>
    <t>総務</t>
    <rPh sb="0" eb="2">
      <t>ソウム</t>
    </rPh>
    <phoneticPr fontId="11"/>
  </si>
  <si>
    <t>合計</t>
    <rPh sb="0" eb="2">
      <t>ゴウケイ</t>
    </rPh>
    <phoneticPr fontId="11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</si>
  <si>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1"/>
  </si>
  <si>
    <t>相手先名</t>
    <rPh sb="0" eb="3">
      <t>アイテサキ</t>
    </rPh>
    <rPh sb="3" eb="4">
      <t>メイ</t>
    </rPh>
    <phoneticPr fontId="4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</si>
  <si>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4"/>
  </si>
  <si>
    <t xml:space="preserve">
資産
（B)</t>
    <rPh sb="1" eb="3">
      <t>シサン</t>
    </rPh>
    <phoneticPr fontId="4"/>
  </si>
  <si>
    <t xml:space="preserve">
負債
（C)</t>
    <rPh sb="1" eb="3">
      <t>フサイ</t>
    </rPh>
    <phoneticPr fontId="4"/>
  </si>
  <si>
    <t>純資産額
（B）－（C)
（D)</t>
    <rPh sb="0" eb="3">
      <t>ジュンシサン</t>
    </rPh>
    <rPh sb="3" eb="4">
      <t>ガク</t>
    </rPh>
    <phoneticPr fontId="4"/>
  </si>
  <si>
    <t xml:space="preserve">
資本金
（E)</t>
    <rPh sb="1" eb="4">
      <t>シホンキン</t>
    </rPh>
    <phoneticPr fontId="4"/>
  </si>
  <si>
    <t>出資割合（％）
（A）/（E)
（F)</t>
    <rPh sb="0" eb="2">
      <t>シュッシ</t>
    </rPh>
    <rPh sb="2" eb="4">
      <t>ワリアイ</t>
    </rPh>
    <phoneticPr fontId="4"/>
  </si>
  <si>
    <t>実質価額
（D)×（F)
（G)</t>
    <rPh sb="0" eb="2">
      <t>ジッシツ</t>
    </rPh>
    <rPh sb="2" eb="4">
      <t>カガク</t>
    </rPh>
    <phoneticPr fontId="11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</si>
  <si>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11"/>
  </si>
  <si>
    <t xml:space="preserve">
出資金額
（A)</t>
    <rPh sb="1" eb="3">
      <t>シュッシ</t>
    </rPh>
    <rPh sb="3" eb="5">
      <t>キンガク</t>
    </rPh>
    <phoneticPr fontId="4"/>
  </si>
  <si>
    <t xml:space="preserve">
強制評価減
（H)</t>
    <rPh sb="1" eb="3">
      <t>キョウセイ</t>
    </rPh>
    <rPh sb="3" eb="5">
      <t>ヒョウカ</t>
    </rPh>
    <rPh sb="5" eb="6">
      <t>ゲン</t>
    </rPh>
    <phoneticPr fontId="11"/>
  </si>
  <si>
    <t>貸借対照表計上額
（Ａ）－（Ｈ）
（Ｉ）</t>
    <rPh sb="0" eb="2">
      <t>タイシャク</t>
    </rPh>
    <rPh sb="2" eb="5">
      <t>タイショウヒョウ</t>
    </rPh>
    <rPh sb="5" eb="8">
      <t>ケイジョウガク</t>
    </rPh>
    <phoneticPr fontId="11"/>
  </si>
  <si>
    <t>種類</t>
    <rPh sb="0" eb="2">
      <t>シュルイ</t>
    </rPh>
    <phoneticPr fontId="4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</si>
  <si>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4"/>
  </si>
  <si>
    <t>相手先名または種別</t>
    <rPh sb="0" eb="3">
      <t>アイテサキ</t>
    </rPh>
    <rPh sb="3" eb="4">
      <t>メイ</t>
    </rPh>
    <rPh sb="7" eb="9">
      <t>シュベツ</t>
    </rPh>
    <phoneticPr fontId="4"/>
  </si>
  <si>
    <t>（参考）
貸付金計</t>
    <rPh sb="1" eb="3">
      <t>サンコウ</t>
    </rPh>
    <rPh sb="5" eb="8">
      <t>カシツケキン</t>
    </rPh>
    <rPh sb="8" eb="9">
      <t>ケイ</t>
    </rPh>
    <phoneticPr fontId="4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</si>
  <si>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</si>
  <si>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11"/>
  </si>
  <si>
    <t>その他の貸付金</t>
    <rPh sb="2" eb="3">
      <t>タ</t>
    </rPh>
    <rPh sb="4" eb="7">
      <t>カシツケキン</t>
    </rPh>
    <phoneticPr fontId="11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</si>
  <si>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11"/>
  </si>
  <si>
    <t>⑦未収金の明細</t>
    <rPh sb="1" eb="4">
      <t>ミシュウキン</t>
    </rPh>
    <rPh sb="5" eb="7">
      <t>メイサイ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</si>
  <si>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4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</si>
  <si>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4"/>
  </si>
  <si>
    <t>【貸付金】</t>
    <rPh sb="1" eb="4">
      <t>カシツケキン</t>
    </rPh>
    <phoneticPr fontId="4"/>
  </si>
  <si>
    <t>小計</t>
    <rPh sb="0" eb="2">
      <t>ショウケイ</t>
    </rPh>
    <phoneticPr fontId="11"/>
  </si>
  <si>
    <t>【未収金】</t>
    <rPh sb="1" eb="4">
      <t>ミシュウキン</t>
    </rPh>
    <phoneticPr fontId="4"/>
  </si>
  <si>
    <t>税等未収金</t>
    <rPh sb="0" eb="1">
      <t>ゼイ</t>
    </rPh>
    <rPh sb="1" eb="2">
      <t>ナド</t>
    </rPh>
    <rPh sb="2" eb="5">
      <t>ミシュウキン</t>
    </rPh>
    <phoneticPr fontId="11"/>
  </si>
  <si>
    <t>（２）負債項目の明細</t>
    <rPh sb="3" eb="5">
      <t>フサイ</t>
    </rPh>
    <rPh sb="5" eb="7">
      <t>コウモク</t>
    </rPh>
    <rPh sb="8" eb="10">
      <t>メイサイ</t>
    </rPh>
    <phoneticPr fontId="11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</si>
  <si>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11"/>
  </si>
  <si>
    <t>地方債残高</t>
    <rPh sb="0" eb="3">
      <t>チホウサイ</t>
    </rPh>
    <rPh sb="3" eb="5">
      <t>ザンダカ</t>
    </rPh>
    <phoneticPr fontId="22"/>
  </si>
  <si>
    <t>政府資金</t>
    <rPh sb="0" eb="2">
      <t>セイフ</t>
    </rPh>
    <rPh sb="2" eb="4">
      <t>シキン</t>
    </rPh>
    <phoneticPr fontId="22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</si>
  <si>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2"/>
  </si>
  <si>
    <t>市中銀行</t>
    <rPh sb="0" eb="2">
      <t>シチュウ</t>
    </rPh>
    <rPh sb="2" eb="4">
      <t>ギンコウ</t>
    </rPh>
    <phoneticPr fontId="22"/>
  </si>
  <si>
    <t>その他の
金融機関</t>
    <rPh sb="2" eb="3">
      <t>タ</t>
    </rPh>
    <rPh sb="5" eb="7">
      <t>キンユウ</t>
    </rPh>
    <rPh sb="7" eb="9">
      <t>キカン</t>
    </rPh>
    <phoneticPr fontId="22"/>
  </si>
  <si>
    <t>市場公募債</t>
    <rPh sb="0" eb="2">
      <t>シジョウ</t>
    </rPh>
    <rPh sb="2" eb="5">
      <t>コウボサイ</t>
    </rPh>
    <phoneticPr fontId="22"/>
  </si>
  <si>
    <t>その他</t>
    <rPh sb="2" eb="3">
      <t>タ</t>
    </rPh>
    <phoneticPr fontId="22"/>
  </si>
  <si>
    <t>うち1年内償還予定</t>
    <rPh sb="3" eb="5">
      <t>ネンナイ</t>
    </rPh>
    <rPh sb="5" eb="7">
      <t>ショウカン</t>
    </rPh>
    <rPh sb="7" eb="9">
      <t>ヨテイ</t>
    </rPh>
    <phoneticPr fontId="4"/>
  </si>
  <si>
    <t>うち共同発行債</t>
    <rPh sb="2" eb="4">
      <t>キョウドウ</t>
    </rPh>
    <rPh sb="4" eb="6">
      <t>ハッコウ</t>
    </rPh>
    <rPh sb="6" eb="7">
      <t>サイ</t>
    </rPh>
    <phoneticPr fontId="4"/>
  </si>
  <si>
    <t>うち住民公募債</t>
    <rPh sb="2" eb="4">
      <t>ジュウミン</t>
    </rPh>
    <rPh sb="4" eb="7">
      <t>コウボサイ</t>
    </rPh>
    <phoneticPr fontId="4"/>
  </si>
  <si>
    <t>【通常分】</t>
    <rPh sb="1" eb="3">
      <t>ツウジョウ</t>
    </rPh>
    <rPh sb="3" eb="4">
      <t>ブン</t>
    </rPh>
    <phoneticPr fontId="11"/>
  </si>
  <si>
    <t>　　一般公共事業</t>
    <rPh sb="2" eb="4">
      <t>イッパン</t>
    </rPh>
    <rPh sb="4" eb="6">
      <t>コウキョウ</t>
    </rPh>
    <rPh sb="6" eb="8">
      <t>ジギョウ</t>
    </rPh>
    <phoneticPr fontId="11"/>
  </si>
  <si>
    <t>　　公営住宅建設</t>
    <rPh sb="2" eb="4">
      <t>コウエイ</t>
    </rPh>
    <rPh sb="4" eb="6">
      <t>ジュウタク</t>
    </rPh>
    <rPh sb="6" eb="8">
      <t>ケンセツ</t>
    </rPh>
    <phoneticPr fontId="11"/>
  </si>
  <si>
    <t>　　災害復旧</t>
    <rPh sb="2" eb="4">
      <t>サイガイ</t>
    </rPh>
    <rPh sb="4" eb="6">
      <t>フッキュウ</t>
    </rPh>
    <phoneticPr fontId="11"/>
  </si>
  <si>
    <t>　　教育・福祉施設</t>
    <rPh sb="2" eb="4">
      <t>キョウイク</t>
    </rPh>
    <rPh sb="5" eb="7">
      <t>フクシ</t>
    </rPh>
    <rPh sb="7" eb="9">
      <t>シセツ</t>
    </rPh>
    <phoneticPr fontId="11"/>
  </si>
  <si>
    <t>　　一般単独事業</t>
    <rPh sb="2" eb="4">
      <t>イッパン</t>
    </rPh>
    <rPh sb="4" eb="6">
      <t>タンドク</t>
    </rPh>
    <rPh sb="6" eb="8">
      <t>ジギョウ</t>
    </rPh>
    <phoneticPr fontId="11"/>
  </si>
  <si>
    <t>　　その他</t>
    <rPh sb="4" eb="5">
      <t>ホカ</t>
    </rPh>
    <phoneticPr fontId="11"/>
  </si>
  <si>
    <t>【特別分】</t>
    <rPh sb="1" eb="3">
      <t>トクベツ</t>
    </rPh>
    <rPh sb="3" eb="4">
      <t>ブン</t>
    </rPh>
    <phoneticPr fontId="11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</si>
  <si>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3"/>
  </si>
  <si>
    <t>　　減税補てん債</t>
    <rPh sb="2" eb="4">
      <t>ゲンゼイ</t>
    </rPh>
    <rPh sb="4" eb="5">
      <t>ホ</t>
    </rPh>
    <rPh sb="7" eb="8">
      <t>サイ</t>
    </rPh>
    <phoneticPr fontId="23"/>
  </si>
  <si>
    <t>　　退職手当債</t>
    <rPh sb="2" eb="4">
      <t>タイショク</t>
    </rPh>
    <rPh sb="4" eb="6">
      <t>テアテ</t>
    </rPh>
    <rPh sb="6" eb="7">
      <t>サイ</t>
    </rPh>
    <phoneticPr fontId="23"/>
  </si>
  <si>
    <t>　　その他</t>
    <rPh sb="4" eb="5">
      <t>タ</t>
    </rPh>
    <phoneticPr fontId="23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</si>
  <si>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4"/>
  </si>
  <si>
    <t>1.5％以下</t>
    <rPh sb="4" eb="6">
      <t>イカ</t>
    </rPh>
    <phoneticPr fontId="22"/>
  </si>
  <si>
    <t>1.5％超
2.0％以下</t>
    <rPh sb="4" eb="5">
      <t>チョウ</t>
    </rPh>
    <rPh sb="10" eb="12">
      <t>イカ</t>
    </rPh>
    <phoneticPr fontId="22"/>
  </si>
  <si>
    <t>2.0％超
2.5％以下</t>
    <rPh sb="4" eb="5">
      <t>チョウ</t>
    </rPh>
    <rPh sb="10" eb="12">
      <t>イカ</t>
    </rPh>
    <phoneticPr fontId="22"/>
  </si>
  <si>
    <t>2.5％超
3.0％以下</t>
    <rPh sb="4" eb="5">
      <t>チョウ</t>
    </rPh>
    <rPh sb="10" eb="12">
      <t>イカ</t>
    </rPh>
    <phoneticPr fontId="22"/>
  </si>
  <si>
    <t>3.0％超
3.5％以下</t>
    <rPh sb="4" eb="5">
      <t>チョウ</t>
    </rPh>
    <rPh sb="10" eb="12">
      <t>イカ</t>
    </rPh>
    <phoneticPr fontId="22"/>
  </si>
  <si>
    <t>3.5％超
4.0％以下</t>
    <rPh sb="4" eb="5">
      <t>チョウ</t>
    </rPh>
    <rPh sb="10" eb="12">
      <t>イカ</t>
    </rPh>
    <phoneticPr fontId="22"/>
  </si>
  <si>
    <t>4.0％超</t>
    <rPh sb="4" eb="5">
      <t>チョウ</t>
    </rPh>
    <phoneticPr fontId="22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</si>
  <si>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22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</si>
  <si>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4"/>
  </si>
  <si>
    <t>１年以内</t>
    <rPh sb="1" eb="2">
      <t>ネン</t>
    </rPh>
    <rPh sb="2" eb="4">
      <t>イナイ</t>
    </rPh>
    <phoneticPr fontId="4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</si>
  <si>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</si>
  <si>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</si>
  <si>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</si>
  <si>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4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</si>
  <si>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4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</si>
  <si>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</si>
  <si>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4"/>
  </si>
  <si>
    <t>20年超</t>
    <rPh sb="2" eb="3">
      <t>ネン</t>
    </rPh>
    <rPh sb="3" eb="4">
      <t>チョウ</t>
    </rPh>
    <phoneticPr fontId="4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</si>
  <si>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4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</si>
  <si>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22"/>
  </si>
  <si>
    <t>契約条項の概要</t>
    <rPh sb="0" eb="2">
      <t>ケイヤク</t>
    </rPh>
    <rPh sb="2" eb="4">
      <t>ジョウコウ</t>
    </rPh>
    <rPh sb="5" eb="7">
      <t>ガイヨウ</t>
    </rPh>
    <phoneticPr fontId="22"/>
  </si>
  <si>
    <t>⑤引当金の明細</t>
    <rPh sb="1" eb="4">
      <t>ヒキアテキン</t>
    </rPh>
    <rPh sb="5" eb="7">
      <t>メイサイ</t>
    </rPh>
    <phoneticPr fontId="11"/>
  </si>
  <si>
    <t>区分</t>
    <rPh sb="0" eb="2">
      <t>クブン</t>
    </rPh>
    <phoneticPr fontId="4"/>
  </si>
  <si>
    <t>前年度末残高</t>
    <rPh sb="0" eb="3">
      <t>ゼンネンド</t>
    </rPh>
    <rPh sb="3" eb="4">
      <t>マツ</t>
    </rPh>
    <rPh sb="4" eb="6">
      <t>ザンダカ</t>
    </rPh>
    <phoneticPr fontId="4"/>
  </si>
  <si>
    <t>本年度増加額</t>
    <rPh sb="0" eb="3">
      <t>ホンネンド</t>
    </rPh>
    <rPh sb="3" eb="5">
      <t>ゾウカ</t>
    </rPh>
    <rPh sb="5" eb="6">
      <t>ガク</t>
    </rPh>
    <phoneticPr fontId="4"/>
  </si>
  <si>
    <t>本年度減少額</t>
    <rPh sb="0" eb="3">
      <t>ホンネンド</t>
    </rPh>
    <rPh sb="3" eb="6">
      <t>ゲンショウガク</t>
    </rPh>
    <phoneticPr fontId="4"/>
  </si>
  <si>
    <t>本年度末残高</t>
    <rPh sb="0" eb="3">
      <t>ホンネンド</t>
    </rPh>
    <rPh sb="3" eb="4">
      <t>マツ</t>
    </rPh>
    <rPh sb="4" eb="6">
      <t>ザンダカ</t>
    </rPh>
    <phoneticPr fontId="4"/>
  </si>
  <si>
    <t>目的使用</t>
    <rPh sb="0" eb="2">
      <t>モクテキ</t>
    </rPh>
    <rPh sb="2" eb="4">
      <t>シヨウ</t>
    </rPh>
    <phoneticPr fontId="11"/>
  </si>
  <si>
    <t>その他</t>
    <rPh sb="2" eb="3">
      <t>タ</t>
    </rPh>
    <phoneticPr fontId="11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</si>
  <si>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</si>
  <si>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（１）補助金等の明細</t>
    <rPh sb="3" eb="7">
      <t>ホジョキンナド</t>
    </rPh>
    <rPh sb="8" eb="10">
      <t>メイサイ</t>
    </rPh>
    <phoneticPr fontId="11"/>
  </si>
  <si>
    <t>名称</t>
    <rPh sb="0" eb="2">
      <t>メイショウ</t>
    </rPh>
    <phoneticPr fontId="11"/>
  </si>
  <si>
    <t>相手先</t>
    <rPh sb="0" eb="3">
      <t>アイテサキ</t>
    </rPh>
    <phoneticPr fontId="11"/>
  </si>
  <si>
    <t>金額</t>
    <rPh sb="0" eb="2">
      <t>キンガク</t>
    </rPh>
    <phoneticPr fontId="11"/>
  </si>
  <si>
    <t>支出目的</t>
    <rPh sb="0" eb="2">
      <t>シシュツ</t>
    </rPh>
    <rPh sb="2" eb="4">
      <t>モクテキ</t>
    </rPh>
    <phoneticPr fontId="11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</si>
  <si>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11"/>
  </si>
  <si>
    <t>計</t>
    <rPh sb="0" eb="1">
      <t>ケイ</t>
    </rPh>
    <phoneticPr fontId="11"/>
  </si>
  <si>
    <t>その他の補助金等</t>
    <rPh sb="2" eb="3">
      <t>タ</t>
    </rPh>
    <rPh sb="4" eb="7">
      <t>ホジョキン</t>
    </rPh>
    <rPh sb="7" eb="8">
      <t>ナド</t>
    </rPh>
    <phoneticPr fontId="11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</si>
  <si>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1"/>
  </si>
  <si>
    <t>（１）財源の明細</t>
    <rPh sb="3" eb="5">
      <t>ザイゲン</t>
    </rPh>
    <rPh sb="6" eb="8">
      <t>メイサイ</t>
    </rPh>
    <phoneticPr fontId="11"/>
  </si>
  <si>
    <t>会計</t>
    <rPh sb="0" eb="2">
      <t>カイケイ</t>
    </rPh>
    <phoneticPr fontId="4"/>
  </si>
  <si>
    <t>財源の内容</t>
    <rPh sb="0" eb="2">
      <t>ザイゲン</t>
    </rPh>
    <rPh sb="3" eb="5">
      <t>ナイヨウ</t>
    </rPh>
    <phoneticPr fontId="4"/>
  </si>
  <si>
    <t>一般会計</t>
    <rPh sb="0" eb="2">
      <t>イッパン</t>
    </rPh>
    <rPh sb="2" eb="4">
      <t>カイケイ</t>
    </rPh>
    <phoneticPr fontId="4"/>
  </si>
  <si>
    <t>小計</t>
    <rPh sb="0" eb="2">
      <t>ショウケイ</t>
    </rPh>
    <phoneticPr fontId="4"/>
  </si>
  <si>
    <t>資本的
補助金</t>
    <rPh sb="0" eb="3">
      <t>シホンテキ</t>
    </rPh>
    <rPh sb="4" eb="7">
      <t>ホジョキン</t>
    </rPh>
    <phoneticPr fontId="11"/>
  </si>
  <si>
    <t>国庫支出金</t>
    <rPh sb="0" eb="2">
      <t>コッコ</t>
    </rPh>
    <rPh sb="2" eb="5">
      <t>シシュツキン</t>
    </rPh>
    <phoneticPr fontId="4"/>
  </si>
  <si>
    <t>都道府県等支出金</t>
    <rPh sb="0" eb="4">
      <t>トドウフケン</t>
    </rPh>
    <rPh sb="4" eb="5">
      <t>ナド</t>
    </rPh>
    <rPh sb="5" eb="8">
      <t>シシュツキン</t>
    </rPh>
    <phoneticPr fontId="4"/>
  </si>
  <si>
    <t>経常的
補助金</t>
    <rPh sb="0" eb="3">
      <t>ケイジョウテキ</t>
    </rPh>
    <rPh sb="4" eb="7">
      <t>ホジョキン</t>
    </rPh>
    <phoneticPr fontId="11"/>
  </si>
  <si>
    <t>（２）財源情報の明細</t>
    <rPh sb="3" eb="5">
      <t>ザイゲン</t>
    </rPh>
    <rPh sb="5" eb="7">
      <t>ジョウホウ</t>
    </rPh>
    <rPh sb="8" eb="10">
      <t>メイサイ</t>
    </rPh>
    <phoneticPr fontId="11"/>
  </si>
  <si>
    <t>内訳</t>
    <rPh sb="0" eb="2">
      <t>ウチワケ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</si>
  <si>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</si>
  <si>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地方債</t>
    <rPh sb="0" eb="3">
      <t>チホウサイ</t>
    </rPh>
    <phoneticPr fontId="11"/>
  </si>
  <si>
    <t>税収等</t>
    <rPh sb="0" eb="3">
      <t>ゼイシュウナド</t>
    </rPh>
    <phoneticPr fontId="11"/>
  </si>
  <si>
    <t>その他</t>
    <rPh sb="2" eb="3">
      <t>ホカ</t>
    </rPh>
    <phoneticPr fontId="11"/>
  </si>
  <si>
    <t>純行政コスト</t>
    <rPh sb="0" eb="1">
      <t>ジュン</t>
    </rPh>
    <rPh sb="1" eb="3">
      <t>ギョウセイ</t>
    </rPh>
    <phoneticPr fontId="11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</si>
  <si>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11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</si>
  <si>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11"/>
  </si>
  <si>
    <t>４．資金収支計算書の内容に関する明細</t>
    <rPh sb="2" eb="4">
      <t>シキン</t>
    </rPh>
    <rPh sb="4" eb="6">
      <t>シュウシ</t>
    </rPh>
    <rPh sb="6" eb="9">
      <t>ケイサンショ</t>
    </rPh>
    <rPh sb="10" eb="12">
      <t>ナイヨウ</t>
    </rPh>
    <rPh sb="13" eb="14">
      <t>カン</t>
    </rPh>
    <rPh sb="16" eb="18">
      <t>メイサイ</t>
    </rPh>
    <phoneticPr fontId="11"/>
  </si>
  <si>
    <t>（１）資金の明細</t>
    <rPh sb="3" eb="5">
      <t>シキン</t>
    </rPh>
    <rPh sb="6" eb="8">
      <t>メイサイ</t>
    </rPh>
    <phoneticPr fontId="11"/>
  </si>
  <si>
    <t>要求払預金</t>
    <rPh sb="0" eb="2">
      <t>ヨウキュウ</t>
    </rPh>
    <rPh sb="2" eb="3">
      <t>ハラ</t>
    </rPh>
    <rPh sb="3" eb="5">
      <t>ヨキン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</si>
  <si>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11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</si>
  <si>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1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</si>
  <si>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11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</si>
  <si>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11"/>
  </si>
  <si>
    <t>③投資及び出資金の明細</t>
    <phoneticPr fontId="11"/>
  </si>
  <si>
    <t>④基金の明細</t>
    <phoneticPr fontId="11"/>
  </si>
  <si>
    <t>⑤貸付金の明細</t>
    <phoneticPr fontId="11"/>
  </si>
  <si>
    <t>（単位：円）</t>
    <rPh sb="1" eb="3">
      <t>タンイ</t>
    </rPh>
    <rPh sb="4" eb="5">
      <t>エン</t>
    </rPh>
    <phoneticPr fontId="4"/>
  </si>
  <si>
    <t>（単位：円）</t>
    <rPh sb="4" eb="5">
      <t>エン</t>
    </rPh>
    <phoneticPr fontId="4"/>
  </si>
  <si>
    <t>（単位：円）</t>
    <rPh sb="1" eb="3">
      <t>タンイ</t>
    </rPh>
    <rPh sb="4" eb="5">
      <t>エン</t>
    </rPh>
    <phoneticPr fontId="11"/>
  </si>
  <si>
    <t>（単位：円）</t>
    <rPh sb="1" eb="3">
      <t>タンイ</t>
    </rPh>
    <rPh sb="4" eb="5">
      <t>エン</t>
    </rPh>
    <phoneticPr fontId="17"/>
  </si>
  <si>
    <t>-</t>
    <phoneticPr fontId="4"/>
  </si>
  <si>
    <t>賞与等引当金</t>
    <phoneticPr fontId="4"/>
  </si>
  <si>
    <t>退職手当引当金</t>
    <phoneticPr fontId="4"/>
  </si>
  <si>
    <t>（単位：千円）</t>
    <rPh sb="1" eb="3">
      <t>タンイ</t>
    </rPh>
    <rPh sb="4" eb="5">
      <t>セン</t>
    </rPh>
    <rPh sb="5" eb="6">
      <t>エン</t>
    </rPh>
    <phoneticPr fontId="11"/>
  </si>
  <si>
    <t>（単位：千円）</t>
    <rPh sb="1" eb="3">
      <t>タンイ</t>
    </rPh>
    <rPh sb="4" eb="5">
      <t>セン</t>
    </rPh>
    <rPh sb="5" eb="6">
      <t>エン</t>
    </rPh>
    <phoneticPr fontId="17"/>
  </si>
  <si>
    <t>（単位：千円）</t>
    <rPh sb="1" eb="3">
      <t>タンイ</t>
    </rPh>
    <rPh sb="4" eb="5">
      <t>セン</t>
    </rPh>
    <rPh sb="5" eb="6">
      <t>エン</t>
    </rPh>
    <phoneticPr fontId="4"/>
  </si>
  <si>
    <t>（単位：千円）</t>
    <rPh sb="4" eb="5">
      <t>セン</t>
    </rPh>
    <rPh sb="5" eb="6">
      <t>エン</t>
    </rPh>
    <phoneticPr fontId="4"/>
  </si>
  <si>
    <t>内部相殺金額</t>
    <rPh sb="0" eb="2">
      <t>ナイブ</t>
    </rPh>
    <rPh sb="2" eb="4">
      <t>ソウサイ</t>
    </rPh>
    <rPh sb="4" eb="6">
      <t>キンガク</t>
    </rPh>
    <phoneticPr fontId="4"/>
  </si>
  <si>
    <t>税収等</t>
    <rPh sb="0" eb="2">
      <t>ゼイシュウ</t>
    </rPh>
    <rPh sb="2" eb="3">
      <t>トウ</t>
    </rPh>
    <phoneticPr fontId="4"/>
  </si>
  <si>
    <t>国県等補助金</t>
    <rPh sb="0" eb="1">
      <t>クニ</t>
    </rPh>
    <rPh sb="1" eb="2">
      <t>ケン</t>
    </rPh>
    <rPh sb="2" eb="3">
      <t>トウ</t>
    </rPh>
    <rPh sb="3" eb="6">
      <t>ホジョキン</t>
    </rPh>
    <phoneticPr fontId="4"/>
  </si>
  <si>
    <t>総計</t>
    <rPh sb="0" eb="2">
      <t>ソウケイ</t>
    </rPh>
    <phoneticPr fontId="4"/>
  </si>
  <si>
    <t>前借分</t>
    <rPh sb="0" eb="2">
      <t>マエガリ</t>
    </rPh>
    <rPh sb="2" eb="3">
      <t>ブン</t>
    </rPh>
    <phoneticPr fontId="4"/>
  </si>
  <si>
    <t>-</t>
    <phoneticPr fontId="4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</si>
  <si>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4"/>
  </si>
  <si>
    <t>知夫里島開発（株）</t>
    <rPh sb="0" eb="2">
      <t>チブ</t>
    </rPh>
    <rPh sb="2" eb="4">
      <t>サトジマ</t>
    </rPh>
    <rPh sb="4" eb="6">
      <t>カイハツ</t>
    </rPh>
    <rPh sb="7" eb="8">
      <t>カブ</t>
    </rPh>
    <phoneticPr fontId="2"/>
  </si>
  <si>
    <t>隠岐汽船株式会社</t>
    <rPh sb="0" eb="2">
      <t>オキ</t>
    </rPh>
    <rPh sb="2" eb="4">
      <t>キセン</t>
    </rPh>
    <rPh sb="4" eb="6">
      <t>カブシキ</t>
    </rPh>
    <rPh sb="6" eb="8">
      <t>カイシャ</t>
    </rPh>
    <phoneticPr fontId="2"/>
  </si>
  <si>
    <t>島根県農業信用基金協会</t>
    <rPh sb="0" eb="2">
      <t>シマネ</t>
    </rPh>
    <rPh sb="2" eb="3">
      <t>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</si>
  <si>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島根県信用保証協会</t>
    <rPh sb="0" eb="2">
      <t>シマネ</t>
    </rPh>
    <rPh sb="2" eb="3">
      <t>ケン</t>
    </rPh>
    <rPh sb="3" eb="5">
      <t>シンヨウ</t>
    </rPh>
    <rPh sb="5" eb="7">
      <t>ホショウ</t>
    </rPh>
    <rPh sb="7" eb="9">
      <t>キョウカイ</t>
    </rPh>
    <phoneticPr fontId="2"/>
  </si>
  <si>
    <t>全国漁業信用基金協会島根支部</t>
  </si>
  <si>
    <t>隠岐島前森林組合</t>
    <rPh sb="0" eb="2">
      <t>オキ</t>
    </rPh>
    <rPh sb="2" eb="3">
      <t>シマ</t>
    </rPh>
    <rPh sb="3" eb="4">
      <t>マエ</t>
    </rPh>
    <rPh sb="4" eb="6">
      <t>シンリン</t>
    </rPh>
    <rPh sb="6" eb="8">
      <t>クミアイ</t>
    </rPh>
    <phoneticPr fontId="2"/>
  </si>
  <si>
    <t>砂防フロンティア整備推進機構</t>
    <rPh sb="0" eb="2">
      <t>サボウ</t>
    </rPh>
    <rPh sb="8" eb="10">
      <t>セイビ</t>
    </rPh>
    <rPh sb="10" eb="12">
      <t>スイシン</t>
    </rPh>
    <rPh sb="12" eb="14">
      <t>キコウ</t>
    </rPh>
    <phoneticPr fontId="2"/>
  </si>
  <si>
    <t>島根県暴力追放センター</t>
    <rPh sb="0" eb="2">
      <t>シマネ</t>
    </rPh>
    <rPh sb="2" eb="3">
      <t>ケン</t>
    </rPh>
    <rPh sb="3" eb="5">
      <t>ボウリョク</t>
    </rPh>
    <rPh sb="5" eb="7">
      <t>ツイホウ</t>
    </rPh>
    <phoneticPr fontId="2"/>
  </si>
  <si>
    <t>県みどりの担い手育成基金</t>
    <rPh sb="0" eb="1">
      <t>ケン</t>
    </rPh>
    <rPh sb="5" eb="6">
      <t>ニナ</t>
    </rPh>
    <rPh sb="7" eb="8">
      <t>テ</t>
    </rPh>
    <rPh sb="8" eb="10">
      <t>イクセイ</t>
    </rPh>
    <rPh sb="10" eb="12">
      <t>キキン</t>
    </rPh>
    <phoneticPr fontId="2"/>
  </si>
  <si>
    <t>しまねまごころバンク設立</t>
    <rPh sb="10" eb="12">
      <t>セツリツ</t>
    </rPh>
    <phoneticPr fontId="2"/>
  </si>
  <si>
    <t>栽培漁業推進ファンド基金</t>
    <rPh sb="0" eb="2">
      <t>サイバイ</t>
    </rPh>
    <rPh sb="2" eb="4">
      <t>ギョギョウ</t>
    </rPh>
    <rPh sb="4" eb="6">
      <t>スイシン</t>
    </rPh>
    <rPh sb="10" eb="12">
      <t>キキン</t>
    </rPh>
    <phoneticPr fontId="2"/>
  </si>
  <si>
    <t>地方公営企業等金融機構</t>
    <rPh sb="0" eb="2">
      <t>チホウ</t>
    </rPh>
    <rPh sb="2" eb="4">
      <t>コウエイ</t>
    </rPh>
    <rPh sb="4" eb="7">
      <t>キギョウトウ</t>
    </rPh>
    <rPh sb="7" eb="9">
      <t>キンユウ</t>
    </rPh>
    <rPh sb="9" eb="11">
      <t>キコウ</t>
    </rPh>
    <phoneticPr fontId="2"/>
  </si>
  <si>
    <t>地域振興基金</t>
    <rPh sb="0" eb="2">
      <t>チイキ</t>
    </rPh>
    <rPh sb="2" eb="4">
      <t>シンコウ</t>
    </rPh>
    <rPh sb="4" eb="6">
      <t>キキン</t>
    </rPh>
    <phoneticPr fontId="2"/>
  </si>
  <si>
    <t>地域福祉基金</t>
    <rPh sb="0" eb="2">
      <t>チイキ</t>
    </rPh>
    <rPh sb="2" eb="4">
      <t>フクシ</t>
    </rPh>
    <rPh sb="4" eb="6">
      <t>キキン</t>
    </rPh>
    <phoneticPr fontId="2"/>
  </si>
  <si>
    <t>土地開発基金</t>
    <rPh sb="0" eb="2">
      <t>トチ</t>
    </rPh>
    <rPh sb="2" eb="4">
      <t>カイハツ</t>
    </rPh>
    <rPh sb="4" eb="6">
      <t>キキン</t>
    </rPh>
    <phoneticPr fontId="2"/>
  </si>
  <si>
    <t>ふるさと水と土保全対策基金</t>
    <rPh sb="4" eb="5">
      <t>ミズ</t>
    </rPh>
    <rPh sb="6" eb="7">
      <t>ツチ</t>
    </rPh>
    <rPh sb="7" eb="9">
      <t>ホゼン</t>
    </rPh>
    <rPh sb="9" eb="11">
      <t>タイサク</t>
    </rPh>
    <rPh sb="11" eb="13">
      <t>キキン</t>
    </rPh>
    <phoneticPr fontId="2"/>
  </si>
  <si>
    <t>ふるさと知夫里島基金</t>
    <rPh sb="4" eb="5">
      <t>シ</t>
    </rPh>
    <rPh sb="5" eb="6">
      <t>オット</t>
    </rPh>
    <rPh sb="6" eb="7">
      <t>サト</t>
    </rPh>
    <rPh sb="7" eb="8">
      <t>シマ</t>
    </rPh>
    <rPh sb="8" eb="10">
      <t>キキン</t>
    </rPh>
    <phoneticPr fontId="2"/>
  </si>
  <si>
    <t>隠岐島前病院整備事業基金</t>
    <rPh sb="0" eb="2">
      <t>オキ</t>
    </rPh>
    <rPh sb="2" eb="3">
      <t>シマ</t>
    </rPh>
    <rPh sb="3" eb="4">
      <t>マエ</t>
    </rPh>
    <rPh sb="4" eb="6">
      <t>ビョウイン</t>
    </rPh>
    <rPh sb="6" eb="8">
      <t>セイビ</t>
    </rPh>
    <rPh sb="8" eb="10">
      <t>ジギョウ</t>
    </rPh>
    <rPh sb="10" eb="12">
      <t>キキン</t>
    </rPh>
    <phoneticPr fontId="2"/>
  </si>
  <si>
    <t>庁舎等整備資金</t>
    <rPh sb="0" eb="2">
      <t>チョウシャ</t>
    </rPh>
    <rPh sb="2" eb="3">
      <t>トウ</t>
    </rPh>
    <rPh sb="3" eb="5">
      <t>セイビ</t>
    </rPh>
    <rPh sb="5" eb="7">
      <t>シキン</t>
    </rPh>
    <phoneticPr fontId="3"/>
  </si>
  <si>
    <t>ジオパーク拠点施設整備基金</t>
    <rPh sb="5" eb="7">
      <t>キョテン</t>
    </rPh>
    <rPh sb="7" eb="9">
      <t>シセツ</t>
    </rPh>
    <rPh sb="9" eb="11">
      <t>セイビ</t>
    </rPh>
    <rPh sb="11" eb="13">
      <t>キキン</t>
    </rPh>
    <phoneticPr fontId="3"/>
  </si>
  <si>
    <t>森林環境整備基金</t>
    <rPh sb="0" eb="2">
      <t>シンリン</t>
    </rPh>
    <rPh sb="2" eb="4">
      <t>カンキョウ</t>
    </rPh>
    <rPh sb="4" eb="6">
      <t>セイビ</t>
    </rPh>
    <rPh sb="6" eb="8">
      <t>キキン</t>
    </rPh>
    <phoneticPr fontId="2"/>
  </si>
  <si>
    <t>　村民税</t>
    <rPh sb="1" eb="4">
      <t>ソンミンゼイ</t>
    </rPh>
    <phoneticPr fontId="3"/>
  </si>
  <si>
    <t>　固定資産税</t>
    <rPh sb="1" eb="6">
      <t>コテイシサンゼイ</t>
    </rPh>
    <phoneticPr fontId="11"/>
  </si>
  <si>
    <t>　産業振興推進生活支援金</t>
    <phoneticPr fontId="4"/>
  </si>
  <si>
    <t>-</t>
    <phoneticPr fontId="4"/>
  </si>
  <si>
    <t>差額　4,019,987円は地方債の償還に係る補助金</t>
    <rPh sb="0" eb="2">
      <t>サガク</t>
    </rPh>
    <rPh sb="12" eb="13">
      <t>エン</t>
    </rPh>
    <rPh sb="14" eb="17">
      <t>チホウサイ</t>
    </rPh>
    <rPh sb="18" eb="20">
      <t>ショウカン</t>
    </rPh>
    <rPh sb="21" eb="22">
      <t>カカ</t>
    </rPh>
    <rPh sb="23" eb="26">
      <t>ホジョキン</t>
    </rPh>
    <phoneticPr fontId="4"/>
  </si>
  <si>
    <t>項目</t>
    <rPh sb="0" eb="2">
      <t>コウモク</t>
    </rPh>
    <phoneticPr fontId="4"/>
  </si>
  <si>
    <t>減価償却費</t>
    <rPh sb="0" eb="5">
      <t>ゲンカショウキャクヒ</t>
    </rPh>
    <phoneticPr fontId="4"/>
  </si>
  <si>
    <t>賞与</t>
    <rPh sb="0" eb="2">
      <t>ショウヨ</t>
    </rPh>
    <phoneticPr fontId="4"/>
  </si>
  <si>
    <t>退職</t>
    <rPh sb="0" eb="2">
      <t>タイショク</t>
    </rPh>
    <phoneticPr fontId="4"/>
  </si>
  <si>
    <t>徴収繰入</t>
    <rPh sb="0" eb="2">
      <t>チョウシュウ</t>
    </rPh>
    <rPh sb="2" eb="4">
      <t>クリイレ</t>
    </rPh>
    <phoneticPr fontId="4"/>
  </si>
  <si>
    <t>徴収戻入</t>
    <rPh sb="0" eb="2">
      <t>チョウシュウ</t>
    </rPh>
    <rPh sb="2" eb="3">
      <t>モド</t>
    </rPh>
    <rPh sb="3" eb="4">
      <t>イ</t>
    </rPh>
    <phoneticPr fontId="4"/>
  </si>
  <si>
    <t>除却</t>
    <rPh sb="0" eb="2">
      <t>ジョキャク</t>
    </rPh>
    <phoneticPr fontId="4"/>
  </si>
  <si>
    <t>投資損失</t>
    <rPh sb="0" eb="4">
      <t>トウシソンシツ</t>
    </rPh>
    <phoneticPr fontId="4"/>
  </si>
  <si>
    <t>合計</t>
    <rPh sb="0" eb="2">
      <t>ゴウケイ</t>
    </rPh>
    <phoneticPr fontId="4"/>
  </si>
  <si>
    <t>企業立地奨励事業補助金</t>
  </si>
  <si>
    <t>企業立地奨励事業補助金</t>
    <phoneticPr fontId="4"/>
  </si>
  <si>
    <t>島根県隠岐支庁</t>
  </si>
  <si>
    <t>島根県隠岐支庁</t>
    <phoneticPr fontId="4"/>
  </si>
  <si>
    <t>産業振興</t>
    <rPh sb="0" eb="4">
      <t>サンギョウシンコウ</t>
    </rPh>
    <phoneticPr fontId="4"/>
  </si>
  <si>
    <t>ふるさと農道事業負担金</t>
  </si>
  <si>
    <t>ふるさと農道事業負担金</t>
    <phoneticPr fontId="4"/>
  </si>
  <si>
    <t>西ノ島建設株式会社</t>
  </si>
  <si>
    <t>西ノ島建設株式会社</t>
    <phoneticPr fontId="4"/>
  </si>
  <si>
    <t>一部事務組合・広域連合負担金</t>
    <phoneticPr fontId="4"/>
  </si>
  <si>
    <t>一部事務組合・広域連合</t>
    <phoneticPr fontId="4"/>
  </si>
  <si>
    <t>総務</t>
    <rPh sb="0" eb="2">
      <t>ソウム</t>
    </rPh>
    <phoneticPr fontId="4"/>
  </si>
  <si>
    <t>有人国境離島漁村支援交付金</t>
    <phoneticPr fontId="4"/>
  </si>
  <si>
    <t>対象者</t>
    <rPh sb="0" eb="3">
      <t>タイショウシャ</t>
    </rPh>
    <phoneticPr fontId="4"/>
  </si>
  <si>
    <t>草地畜産基盤整備事業負担金</t>
    <phoneticPr fontId="4"/>
  </si>
  <si>
    <t>隠岐支庁農林局</t>
    <phoneticPr fontId="4"/>
  </si>
  <si>
    <t>知夫村隠岐航路旅客運賃助成事業助成金</t>
    <phoneticPr fontId="4"/>
  </si>
  <si>
    <t>隠岐汽船</t>
    <phoneticPr fontId="4"/>
  </si>
  <si>
    <t>離島漁業再生支援交付金</t>
    <phoneticPr fontId="4"/>
  </si>
  <si>
    <t>その他</t>
    <rPh sb="2" eb="3">
      <t>タ</t>
    </rPh>
    <phoneticPr fontId="4"/>
  </si>
  <si>
    <t>-</t>
    <phoneticPr fontId="4"/>
  </si>
  <si>
    <t>知夫村全域集落</t>
    <phoneticPr fontId="4"/>
  </si>
  <si>
    <t>村税</t>
    <rPh sb="0" eb="2">
      <t>ソンゼイ</t>
    </rPh>
    <phoneticPr fontId="4"/>
  </si>
  <si>
    <t>地方譲与税</t>
    <rPh sb="0" eb="5">
      <t>チホウジョウヨゼイ</t>
    </rPh>
    <phoneticPr fontId="4"/>
  </si>
  <si>
    <t>利子割交付金</t>
    <rPh sb="0" eb="3">
      <t>リシワリ</t>
    </rPh>
    <rPh sb="3" eb="6">
      <t>コウフキン</t>
    </rPh>
    <phoneticPr fontId="4"/>
  </si>
  <si>
    <t>配当割交付金</t>
    <rPh sb="0" eb="3">
      <t>ハイトウワリ</t>
    </rPh>
    <rPh sb="3" eb="6">
      <t>コウフキン</t>
    </rPh>
    <phoneticPr fontId="4"/>
  </si>
  <si>
    <t>株式譲渡所得割交付金</t>
    <rPh sb="0" eb="2">
      <t>カブシキ</t>
    </rPh>
    <rPh sb="2" eb="4">
      <t>ジョウト</t>
    </rPh>
    <rPh sb="4" eb="6">
      <t>ショトク</t>
    </rPh>
    <rPh sb="6" eb="7">
      <t>ワリ</t>
    </rPh>
    <rPh sb="7" eb="10">
      <t>コウフキン</t>
    </rPh>
    <phoneticPr fontId="4"/>
  </si>
  <si>
    <t>地方消費税交付金</t>
    <rPh sb="0" eb="5">
      <t>チホウショウヒゼイ</t>
    </rPh>
    <rPh sb="5" eb="8">
      <t>コウフキン</t>
    </rPh>
    <phoneticPr fontId="4"/>
  </si>
  <si>
    <t>自動車取得税交付金</t>
    <rPh sb="0" eb="3">
      <t>ジドウシャ</t>
    </rPh>
    <rPh sb="3" eb="6">
      <t>シュトクゼイ</t>
    </rPh>
    <rPh sb="6" eb="9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</si>
  <si>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</si>
  <si>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5">
      <t>チホウコウフゼイ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</si>
  <si>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</si>
  <si>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寄附金</t>
    <rPh sb="0" eb="3">
      <t>キフキン</t>
    </rPh>
    <phoneticPr fontId="4"/>
  </si>
  <si>
    <t>奨学資金</t>
    <rPh sb="0" eb="2">
      <t>ショウガク</t>
    </rPh>
    <rPh sb="2" eb="4">
      <t>シキン</t>
    </rPh>
    <phoneticPr fontId="3"/>
  </si>
  <si>
    <t>産業振興推進生活支援金</t>
    <rPh sb="0" eb="2">
      <t>サンギョウ</t>
    </rPh>
    <rPh sb="2" eb="4">
      <t>シンコウ</t>
    </rPh>
    <rPh sb="4" eb="6">
      <t>スイシン</t>
    </rPh>
    <rPh sb="6" eb="8">
      <t>セイカツ</t>
    </rPh>
    <rPh sb="8" eb="10">
      <t>シエン</t>
    </rPh>
    <rPh sb="10" eb="11">
      <t>キン</t>
    </rPh>
    <phoneticPr fontId="3"/>
  </si>
  <si>
    <t>新規自営漁業者定着支援貸付金</t>
    <rPh sb="0" eb="2">
      <t>シンキ</t>
    </rPh>
    <rPh sb="2" eb="4">
      <t>ジエイ</t>
    </rPh>
    <rPh sb="4" eb="7">
      <t>ギョギョウシャ</t>
    </rPh>
    <rPh sb="7" eb="9">
      <t>テイチャク</t>
    </rPh>
    <rPh sb="9" eb="11">
      <t>シエン</t>
    </rPh>
    <rPh sb="11" eb="13">
      <t>カシツケ</t>
    </rPh>
    <rPh sb="13" eb="14">
      <t>キン</t>
    </rPh>
    <phoneticPr fontId="3"/>
  </si>
  <si>
    <t>新規自営業者定着資金(半農半X)</t>
    <rPh sb="0" eb="2">
      <t>シンキ</t>
    </rPh>
    <rPh sb="2" eb="5">
      <t>ジエイギョウ</t>
    </rPh>
    <rPh sb="5" eb="6">
      <t>シャ</t>
    </rPh>
    <rPh sb="6" eb="8">
      <t>テイチャク</t>
    </rPh>
    <rPh sb="8" eb="10">
      <t>シキン</t>
    </rPh>
    <phoneticPr fontId="3"/>
  </si>
  <si>
    <t>農業次世代人材投資資金</t>
    <rPh sb="0" eb="2">
      <t>ノウギョウ</t>
    </rPh>
    <rPh sb="2" eb="5">
      <t>ジセダイ</t>
    </rPh>
    <rPh sb="5" eb="7">
      <t>ジンザイ</t>
    </rPh>
    <rPh sb="7" eb="9">
      <t>トウシ</t>
    </rPh>
    <rPh sb="9" eb="11">
      <t>シキン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</si>
</sst>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,;\-#,##0,;&quot;-&quot;"/>
    <numFmt numFmtId="177" formatCode="#,##0;&quot;△ &quot;#,##0"/>
    <numFmt numFmtId="178" formatCode="0.000"/>
  </numFmts>
  <fonts count="3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b/>
      <sz val="10"/>
      <color indexed="12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8" fillId="0" borderId="29">
      <alignment horizontal="center"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8" fillId="0" borderId="0"/>
    <xf numFmtId="38" fontId="28" fillId="0" borderId="0" applyFont="0" applyFill="0" applyBorder="0" applyAlignment="0" applyProtection="0"/>
    <xf numFmtId="0" fontId="28" fillId="0" borderId="0"/>
    <xf numFmtId="0" fontId="28" fillId="0" borderId="0"/>
    <xf numFmtId="0" fontId="29" fillId="0" borderId="0">
      <alignment vertical="center"/>
    </xf>
    <xf numFmtId="0" fontId="28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369">
    <xf numFmtId="0" fontId="0" fillId="0" borderId="0" xfId="0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5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5" fillId="0" borderId="5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76" fontId="24" fillId="0" borderId="1" xfId="1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>
      <alignment vertical="center"/>
    </xf>
    <xf numFmtId="38" fontId="0" fillId="2" borderId="0" xfId="1" applyFont="1" applyFill="1">
      <alignment vertical="center"/>
    </xf>
    <xf numFmtId="38" fontId="18" fillId="2" borderId="0" xfId="1" applyFont="1" applyFill="1">
      <alignment vertical="center"/>
    </xf>
    <xf numFmtId="0" fontId="17" fillId="2" borderId="0" xfId="0" applyFont="1" applyFill="1">
      <alignment vertical="center"/>
    </xf>
    <xf numFmtId="178" fontId="0" fillId="2" borderId="0" xfId="0" applyNumberFormat="1" applyFill="1">
      <alignment vertical="center"/>
    </xf>
    <xf numFmtId="38" fontId="17" fillId="0" borderId="1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 wrapText="1"/>
    </xf>
    <xf numFmtId="38" fontId="17" fillId="0" borderId="0" xfId="1" applyFont="1" applyBorder="1" applyAlignment="1">
      <alignment horizontal="center" vertical="center"/>
    </xf>
    <xf numFmtId="38" fontId="6" fillId="0" borderId="0" xfId="1" applyFont="1" applyBorder="1">
      <alignment vertical="center"/>
    </xf>
    <xf numFmtId="38" fontId="0" fillId="0" borderId="0" xfId="1" applyFont="1" applyBorder="1">
      <alignment vertical="center"/>
    </xf>
    <xf numFmtId="38" fontId="18" fillId="0" borderId="0" xfId="1" applyFont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77" fontId="15" fillId="2" borderId="0" xfId="1" applyNumberFormat="1" applyFont="1" applyFill="1" applyBorder="1">
      <alignment vertical="center"/>
    </xf>
    <xf numFmtId="177" fontId="15" fillId="2" borderId="0" xfId="1" applyNumberFormat="1" applyFont="1" applyFill="1" applyBorder="1" applyAlignment="1">
      <alignment horizontal="right" vertical="center"/>
    </xf>
    <xf numFmtId="0" fontId="30" fillId="0" borderId="0" xfId="0" applyFo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0" fillId="0" borderId="0" xfId="0" applyFont="1" applyBorder="1">
      <alignment vertical="center"/>
    </xf>
    <xf numFmtId="0" fontId="35" fillId="0" borderId="0" xfId="0" applyFont="1" applyBorder="1">
      <alignment vertical="center"/>
    </xf>
    <xf numFmtId="38" fontId="35" fillId="0" borderId="0" xfId="1" applyFont="1" applyBorder="1">
      <alignment vertical="center"/>
    </xf>
    <xf numFmtId="38" fontId="30" fillId="0" borderId="0" xfId="1" applyFont="1" applyBorder="1">
      <alignment vertical="center"/>
    </xf>
    <xf numFmtId="38" fontId="34" fillId="0" borderId="0" xfId="1" applyFont="1" applyBorder="1" applyAlignment="1">
      <alignment horizontal="right" vertical="center"/>
    </xf>
    <xf numFmtId="10" fontId="35" fillId="0" borderId="15" xfId="1" applyNumberFormat="1" applyFont="1" applyBorder="1">
      <alignment vertical="center"/>
    </xf>
    <xf numFmtId="10" fontId="35" fillId="0" borderId="15" xfId="1" applyNumberFormat="1" applyFont="1" applyBorder="1" applyAlignment="1">
      <alignment horizontal="center" vertical="center"/>
    </xf>
    <xf numFmtId="38" fontId="6" fillId="0" borderId="15" xfId="1" applyFont="1" applyBorder="1" applyAlignment="1">
      <alignment horizontal="center" vertical="center"/>
    </xf>
    <xf numFmtId="10" fontId="26" fillId="0" borderId="15" xfId="17" applyNumberFormat="1" applyFont="1" applyFill="1" applyBorder="1" applyAlignment="1">
      <alignment vertical="center"/>
    </xf>
    <xf numFmtId="41" fontId="0" fillId="0" borderId="0" xfId="0" applyNumberFormat="1">
      <alignment vertical="center"/>
    </xf>
    <xf numFmtId="41" fontId="0" fillId="0" borderId="0" xfId="0" applyNumberFormat="1" applyFont="1">
      <alignment vertical="center"/>
    </xf>
    <xf numFmtId="41" fontId="15" fillId="0" borderId="0" xfId="0" applyNumberFormat="1" applyFont="1" applyBorder="1" applyAlignment="1">
      <alignment horizontal="left" vertical="center"/>
    </xf>
    <xf numFmtId="41" fontId="0" fillId="0" borderId="0" xfId="0" applyNumberFormat="1" applyBorder="1">
      <alignment vertical="center"/>
    </xf>
    <xf numFmtId="41" fontId="17" fillId="0" borderId="0" xfId="0" applyNumberFormat="1" applyFont="1" applyBorder="1">
      <alignment vertical="center"/>
    </xf>
    <xf numFmtId="41" fontId="6" fillId="0" borderId="0" xfId="0" applyNumberFormat="1" applyFont="1" applyBorder="1">
      <alignment vertical="center"/>
    </xf>
    <xf numFmtId="41" fontId="6" fillId="0" borderId="0" xfId="0" applyNumberFormat="1" applyFont="1">
      <alignment vertical="center"/>
    </xf>
    <xf numFmtId="41" fontId="26" fillId="0" borderId="22" xfId="1" applyNumberFormat="1" applyFont="1" applyBorder="1" applyAlignment="1">
      <alignment horizontal="center" vertical="center" wrapText="1"/>
    </xf>
    <xf numFmtId="41" fontId="26" fillId="0" borderId="16" xfId="1" applyNumberFormat="1" applyFont="1" applyBorder="1" applyAlignment="1">
      <alignment vertical="center"/>
    </xf>
    <xf numFmtId="41" fontId="26" fillId="0" borderId="15" xfId="1" applyNumberFormat="1" applyFont="1" applyBorder="1" applyAlignment="1">
      <alignment vertical="center"/>
    </xf>
    <xf numFmtId="41" fontId="24" fillId="0" borderId="3" xfId="0" applyNumberFormat="1" applyFont="1" applyBorder="1" applyAlignment="1">
      <alignment horizontal="center" vertical="center"/>
    </xf>
    <xf numFmtId="41" fontId="26" fillId="0" borderId="15" xfId="1" applyNumberFormat="1" applyFont="1" applyBorder="1" applyAlignment="1">
      <alignment horizontal="center" vertical="center"/>
    </xf>
    <xf numFmtId="41" fontId="20" fillId="0" borderId="0" xfId="0" applyNumberFormat="1" applyFont="1" applyBorder="1">
      <alignment vertical="center"/>
    </xf>
    <xf numFmtId="41" fontId="21" fillId="0" borderId="0" xfId="0" applyNumberFormat="1" applyFont="1" applyBorder="1">
      <alignment vertical="center"/>
    </xf>
    <xf numFmtId="41" fontId="20" fillId="0" borderId="0" xfId="0" applyNumberFormat="1" applyFont="1" applyBorder="1" applyAlignment="1">
      <alignment horizontal="center"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0" xfId="0" applyNumberFormat="1" applyFont="1" applyFill="1" applyBorder="1">
      <alignment vertical="center"/>
    </xf>
    <xf numFmtId="41" fontId="0" fillId="0" borderId="0" xfId="0" applyNumberFormat="1" applyFill="1" applyBorder="1">
      <alignment vertical="center"/>
    </xf>
    <xf numFmtId="41" fontId="14" fillId="0" borderId="0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horizontal="right" vertical="center"/>
    </xf>
    <xf numFmtId="41" fontId="8" fillId="0" borderId="0" xfId="0" applyNumberFormat="1" applyFont="1">
      <alignment vertical="center"/>
    </xf>
    <xf numFmtId="41" fontId="8" fillId="0" borderId="0" xfId="1" applyNumberFormat="1" applyFont="1">
      <alignment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1" applyNumberFormat="1" applyFont="1" applyBorder="1">
      <alignment vertical="center"/>
    </xf>
    <xf numFmtId="41" fontId="8" fillId="0" borderId="0" xfId="1" applyNumberFormat="1" applyFont="1" applyBorder="1" applyAlignment="1">
      <alignment horizontal="center" vertical="center"/>
    </xf>
    <xf numFmtId="41" fontId="19" fillId="0" borderId="11" xfId="0" applyNumberFormat="1" applyFont="1" applyBorder="1">
      <alignment vertical="center"/>
    </xf>
    <xf numFmtId="41" fontId="15" fillId="0" borderId="11" xfId="0" applyNumberFormat="1" applyFont="1" applyBorder="1" applyAlignment="1">
      <alignment horizontal="left" vertical="center"/>
    </xf>
    <xf numFmtId="41" fontId="16" fillId="0" borderId="0" xfId="0" applyNumberFormat="1" applyFont="1" applyBorder="1" applyAlignment="1">
      <alignment horizontal="center" vertical="center"/>
    </xf>
    <xf numFmtId="41" fontId="6" fillId="0" borderId="0" xfId="2" applyNumberFormat="1" applyFont="1" applyBorder="1">
      <alignment vertical="center"/>
    </xf>
    <xf numFmtId="41" fontId="18" fillId="0" borderId="5" xfId="0" applyNumberFormat="1" applyFont="1" applyBorder="1" applyAlignment="1">
      <alignment horizontal="right" vertical="center"/>
    </xf>
    <xf numFmtId="41" fontId="19" fillId="0" borderId="11" xfId="0" applyNumberFormat="1" applyFont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center" vertical="center"/>
    </xf>
    <xf numFmtId="41" fontId="6" fillId="0" borderId="18" xfId="0" applyNumberFormat="1" applyFont="1" applyBorder="1">
      <alignment vertical="center"/>
    </xf>
    <xf numFmtId="41" fontId="8" fillId="0" borderId="11" xfId="0" applyNumberFormat="1" applyFont="1" applyBorder="1" applyAlignment="1">
      <alignment horizontal="left" vertical="center"/>
    </xf>
    <xf numFmtId="41" fontId="6" fillId="0" borderId="11" xfId="1" applyNumberFormat="1" applyFont="1" applyBorder="1">
      <alignment vertical="center"/>
    </xf>
    <xf numFmtId="41" fontId="8" fillId="0" borderId="11" xfId="1" applyNumberFormat="1" applyFont="1" applyBorder="1">
      <alignment vertical="center"/>
    </xf>
    <xf numFmtId="41" fontId="6" fillId="0" borderId="11" xfId="0" applyNumberFormat="1" applyFont="1" applyBorder="1">
      <alignment vertical="center"/>
    </xf>
    <xf numFmtId="0" fontId="6" fillId="0" borderId="15" xfId="1" applyNumberFormat="1" applyFont="1" applyBorder="1">
      <alignment vertical="center"/>
    </xf>
    <xf numFmtId="0" fontId="33" fillId="0" borderId="0" xfId="1" applyNumberFormat="1" applyFont="1" applyFill="1" applyBorder="1" applyAlignment="1">
      <alignment vertical="center"/>
    </xf>
    <xf numFmtId="0" fontId="35" fillId="0" borderId="15" xfId="1" applyNumberFormat="1" applyFont="1" applyBorder="1" applyAlignment="1">
      <alignment horizontal="center" vertical="center"/>
    </xf>
    <xf numFmtId="0" fontId="35" fillId="0" borderId="0" xfId="1" applyNumberFormat="1" applyFont="1" applyBorder="1" applyAlignment="1">
      <alignment horizontal="center" vertical="center"/>
    </xf>
    <xf numFmtId="0" fontId="30" fillId="0" borderId="0" xfId="0" applyNumberFormat="1" applyFont="1" applyBorder="1">
      <alignment vertical="center"/>
    </xf>
    <xf numFmtId="0" fontId="30" fillId="0" borderId="0" xfId="0" applyNumberFormat="1" applyFont="1">
      <alignment vertical="center"/>
    </xf>
    <xf numFmtId="41" fontId="6" fillId="0" borderId="15" xfId="1" applyNumberFormat="1" applyFont="1" applyBorder="1">
      <alignment vertical="center"/>
    </xf>
    <xf numFmtId="41" fontId="31" fillId="0" borderId="0" xfId="0" applyNumberFormat="1" applyFont="1" applyBorder="1" applyAlignment="1">
      <alignment vertical="center"/>
    </xf>
    <xf numFmtId="41" fontId="32" fillId="0" borderId="0" xfId="0" applyNumberFormat="1" applyFont="1" applyBorder="1" applyAlignment="1">
      <alignment vertical="center"/>
    </xf>
    <xf numFmtId="41" fontId="30" fillId="0" borderId="0" xfId="0" applyNumberFormat="1" applyFont="1">
      <alignment vertical="center"/>
    </xf>
    <xf numFmtId="41" fontId="6" fillId="0" borderId="0" xfId="1" applyNumberFormat="1" applyFont="1" applyBorder="1">
      <alignment vertical="center"/>
    </xf>
    <xf numFmtId="41" fontId="6" fillId="0" borderId="15" xfId="1" applyNumberFormat="1" applyFont="1" applyBorder="1" applyAlignment="1">
      <alignment horizontal="center" vertical="center"/>
    </xf>
    <xf numFmtId="41" fontId="30" fillId="0" borderId="0" xfId="0" applyNumberFormat="1" applyFont="1" applyBorder="1">
      <alignment vertical="center"/>
    </xf>
    <xf numFmtId="41" fontId="33" fillId="0" borderId="0" xfId="1" applyNumberFormat="1" applyFont="1" applyFill="1" applyBorder="1" applyAlignment="1">
      <alignment vertical="center"/>
    </xf>
    <xf numFmtId="41" fontId="30" fillId="0" borderId="0" xfId="1" applyNumberFormat="1" applyFont="1" applyBorder="1">
      <alignment vertical="center"/>
    </xf>
    <xf numFmtId="41" fontId="18" fillId="0" borderId="0" xfId="1" applyNumberFormat="1" applyFont="1" applyBorder="1" applyAlignment="1">
      <alignment horizontal="right" vertical="center"/>
    </xf>
    <xf numFmtId="41" fontId="35" fillId="0" borderId="0" xfId="0" applyNumberFormat="1" applyFont="1" applyBorder="1">
      <alignment vertical="center"/>
    </xf>
    <xf numFmtId="41" fontId="35" fillId="0" borderId="0" xfId="1" applyNumberFormat="1" applyFont="1" applyBorder="1">
      <alignment vertical="center"/>
    </xf>
    <xf numFmtId="41" fontId="35" fillId="0" borderId="15" xfId="1" applyNumberFormat="1" applyFont="1" applyBorder="1">
      <alignment vertical="center"/>
    </xf>
    <xf numFmtId="41" fontId="35" fillId="0" borderId="15" xfId="1" applyNumberFormat="1" applyFont="1" applyFill="1" applyBorder="1">
      <alignment vertical="center"/>
    </xf>
    <xf numFmtId="41" fontId="35" fillId="0" borderId="15" xfId="1" applyNumberFormat="1" applyFont="1" applyBorder="1" applyAlignment="1">
      <alignment horizontal="center" vertical="center"/>
    </xf>
    <xf numFmtId="41" fontId="35" fillId="0" borderId="0" xfId="1" applyNumberFormat="1" applyFont="1" applyBorder="1" applyAlignment="1">
      <alignment horizontal="center" vertical="center"/>
    </xf>
    <xf numFmtId="41" fontId="34" fillId="0" borderId="0" xfId="1" applyNumberFormat="1" applyFont="1" applyBorder="1" applyAlignment="1">
      <alignment horizontal="right" vertical="center"/>
    </xf>
    <xf numFmtId="41" fontId="6" fillId="0" borderId="15" xfId="1" applyNumberFormat="1" applyFont="1" applyBorder="1" applyAlignment="1">
      <alignment horizontal="right" vertical="center"/>
    </xf>
    <xf numFmtId="41" fontId="17" fillId="0" borderId="1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 wrapText="1"/>
    </xf>
    <xf numFmtId="41" fontId="17" fillId="0" borderId="0" xfId="1" applyNumberFormat="1" applyFont="1" applyBorder="1" applyAlignment="1">
      <alignment horizontal="center" vertical="center"/>
    </xf>
    <xf numFmtId="41" fontId="0" fillId="0" borderId="0" xfId="1" applyNumberFormat="1" applyFont="1" applyBorder="1">
      <alignment vertical="center"/>
    </xf>
    <xf numFmtId="41" fontId="10" fillId="0" borderId="0" xfId="0" applyNumberFormat="1" applyFont="1" applyFill="1" applyBorder="1" applyAlignment="1">
      <alignment horizontal="left" vertical="center"/>
    </xf>
    <xf numFmtId="41" fontId="6" fillId="0" borderId="15" xfId="0" applyNumberFormat="1" applyFont="1" applyBorder="1" applyAlignment="1">
      <alignment horizontal="left" vertical="center"/>
    </xf>
    <xf numFmtId="41" fontId="6" fillId="0" borderId="18" xfId="1" applyNumberFormat="1" applyFont="1" applyBorder="1">
      <alignment vertical="center"/>
    </xf>
    <xf numFmtId="41" fontId="6" fillId="0" borderId="18" xfId="1" applyNumberFormat="1" applyFont="1" applyBorder="1" applyAlignment="1">
      <alignment horizontal="center" vertical="center"/>
    </xf>
    <xf numFmtId="41" fontId="6" fillId="0" borderId="17" xfId="0" applyNumberFormat="1" applyFont="1" applyBorder="1" applyAlignment="1">
      <alignment horizontal="center" vertical="center"/>
    </xf>
    <xf numFmtId="41" fontId="17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horizontal="left" vertical="center"/>
    </xf>
    <xf numFmtId="41" fontId="6" fillId="0" borderId="15" xfId="1" applyNumberFormat="1" applyFont="1" applyBorder="1" applyAlignment="1">
      <alignment horizontal="center" vertical="center" wrapText="1"/>
    </xf>
    <xf numFmtId="41" fontId="6" fillId="0" borderId="15" xfId="0" applyNumberFormat="1" applyFont="1" applyBorder="1">
      <alignment vertical="center"/>
    </xf>
    <xf numFmtId="41" fontId="6" fillId="0" borderId="15" xfId="0" applyNumberFormat="1" applyFont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12" fillId="0" borderId="0" xfId="0" applyNumberFormat="1" applyFont="1" applyBorder="1" applyAlignment="1">
      <alignment horizontal="left" vertical="center"/>
    </xf>
    <xf numFmtId="41" fontId="6" fillId="0" borderId="17" xfId="0" applyNumberFormat="1" applyFont="1" applyBorder="1">
      <alignment vertical="center"/>
    </xf>
    <xf numFmtId="41" fontId="6" fillId="0" borderId="17" xfId="1" applyNumberFormat="1" applyFont="1" applyBorder="1">
      <alignment vertical="center"/>
    </xf>
    <xf numFmtId="41" fontId="6" fillId="0" borderId="0" xfId="1" applyNumberFormat="1" applyFont="1">
      <alignment vertical="center"/>
    </xf>
    <xf numFmtId="41" fontId="6" fillId="0" borderId="10" xfId="0" applyNumberFormat="1" applyFont="1" applyBorder="1">
      <alignment vertical="center"/>
    </xf>
    <xf numFmtId="41" fontId="6" fillId="0" borderId="10" xfId="1" applyNumberFormat="1" applyFont="1" applyBorder="1">
      <alignment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19" xfId="1" applyNumberFormat="1" applyFont="1" applyBorder="1">
      <alignment vertical="center"/>
    </xf>
    <xf numFmtId="41" fontId="6" fillId="0" borderId="19" xfId="1" applyNumberFormat="1" applyFont="1" applyBorder="1" applyAlignment="1">
      <alignment horizontal="right" vertical="center"/>
    </xf>
    <xf numFmtId="41" fontId="6" fillId="0" borderId="19" xfId="1" applyNumberFormat="1" applyFont="1" applyBorder="1" applyAlignment="1">
      <alignment horizontal="center" vertical="center"/>
    </xf>
    <xf numFmtId="41" fontId="6" fillId="0" borderId="9" xfId="0" applyNumberFormat="1" applyFont="1" applyBorder="1">
      <alignment vertical="center"/>
    </xf>
    <xf numFmtId="41" fontId="6" fillId="0" borderId="9" xfId="1" applyNumberFormat="1" applyFont="1" applyBorder="1">
      <alignment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10" xfId="1" applyNumberFormat="1" applyFont="1" applyBorder="1" applyAlignment="1">
      <alignment horizontal="center" vertical="center"/>
    </xf>
    <xf numFmtId="41" fontId="10" fillId="0" borderId="0" xfId="0" applyNumberFormat="1" applyFont="1">
      <alignment vertical="center"/>
    </xf>
    <xf numFmtId="41" fontId="10" fillId="0" borderId="0" xfId="0" applyNumberFormat="1" applyFont="1" applyBorder="1">
      <alignment vertical="center"/>
    </xf>
    <xf numFmtId="41" fontId="18" fillId="0" borderId="0" xfId="0" applyNumberFormat="1" applyFont="1" applyBorder="1" applyAlignment="1">
      <alignment horizontal="right"/>
    </xf>
    <xf numFmtId="41" fontId="17" fillId="0" borderId="15" xfId="0" applyNumberFormat="1" applyFont="1" applyBorder="1" applyAlignment="1">
      <alignment vertical="center"/>
    </xf>
    <xf numFmtId="41" fontId="17" fillId="0" borderId="15" xfId="1" applyNumberFormat="1" applyFont="1" applyFill="1" applyBorder="1" applyAlignment="1">
      <alignment vertical="center"/>
    </xf>
    <xf numFmtId="41" fontId="17" fillId="0" borderId="22" xfId="1" applyNumberFormat="1" applyFont="1" applyFill="1" applyBorder="1">
      <alignment vertical="center"/>
    </xf>
    <xf numFmtId="41" fontId="17" fillId="0" borderId="13" xfId="1" applyNumberFormat="1" applyFont="1" applyFill="1" applyBorder="1">
      <alignment vertical="center"/>
    </xf>
    <xf numFmtId="41" fontId="17" fillId="0" borderId="15" xfId="1" applyNumberFormat="1" applyFont="1" applyFill="1" applyBorder="1">
      <alignment vertical="center"/>
    </xf>
    <xf numFmtId="41" fontId="17" fillId="0" borderId="15" xfId="1" applyNumberFormat="1" applyFont="1" applyFill="1" applyBorder="1" applyAlignment="1">
      <alignment horizontal="center" vertical="center"/>
    </xf>
    <xf numFmtId="41" fontId="17" fillId="0" borderId="22" xfId="1" applyNumberFormat="1" applyFont="1" applyFill="1" applyBorder="1" applyAlignment="1">
      <alignment horizontal="center" vertical="center"/>
    </xf>
    <xf numFmtId="41" fontId="17" fillId="0" borderId="13" xfId="1" applyNumberFormat="1" applyFont="1" applyFill="1" applyBorder="1" applyAlignment="1">
      <alignment horizontal="center" vertical="center"/>
    </xf>
    <xf numFmtId="41" fontId="17" fillId="0" borderId="15" xfId="0" applyNumberFormat="1" applyFont="1" applyBorder="1" applyAlignment="1">
      <alignment horizontal="center" vertical="center"/>
    </xf>
    <xf numFmtId="41" fontId="17" fillId="0" borderId="13" xfId="1" applyNumberFormat="1" applyFont="1" applyFill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8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left" vertical="center"/>
    </xf>
    <xf numFmtId="41" fontId="17" fillId="0" borderId="15" xfId="0" applyNumberFormat="1" applyFont="1" applyBorder="1" applyAlignment="1">
      <alignment horizontal="left" vertical="center" wrapText="1"/>
    </xf>
    <xf numFmtId="41" fontId="17" fillId="0" borderId="3" xfId="0" applyNumberFormat="1" applyFont="1" applyBorder="1">
      <alignment vertical="center"/>
    </xf>
    <xf numFmtId="41" fontId="17" fillId="0" borderId="3" xfId="1" applyNumberFormat="1" applyFont="1" applyBorder="1">
      <alignment vertical="center"/>
    </xf>
    <xf numFmtId="41" fontId="17" fillId="0" borderId="7" xfId="0" applyNumberFormat="1" applyFont="1" applyBorder="1" applyAlignment="1">
      <alignment horizontal="left" vertical="center" wrapText="1"/>
    </xf>
    <xf numFmtId="41" fontId="17" fillId="0" borderId="7" xfId="0" applyNumberFormat="1" applyFont="1" applyBorder="1">
      <alignment vertical="center"/>
    </xf>
    <xf numFmtId="41" fontId="17" fillId="0" borderId="7" xfId="1" applyNumberFormat="1" applyFont="1" applyBorder="1">
      <alignment vertical="center"/>
    </xf>
    <xf numFmtId="41" fontId="17" fillId="0" borderId="7" xfId="0" applyNumberFormat="1" applyFont="1" applyBorder="1" applyAlignment="1">
      <alignment horizontal="center" vertical="center" wrapText="1"/>
    </xf>
    <xf numFmtId="41" fontId="17" fillId="0" borderId="28" xfId="0" applyNumberFormat="1" applyFont="1" applyBorder="1" applyAlignment="1">
      <alignment horizontal="center" vertical="center"/>
    </xf>
    <xf numFmtId="41" fontId="17" fillId="0" borderId="3" xfId="1" applyNumberFormat="1" applyFont="1" applyBorder="1" applyAlignment="1">
      <alignment vertical="center"/>
    </xf>
    <xf numFmtId="41" fontId="17" fillId="0" borderId="8" xfId="0" applyNumberFormat="1" applyFont="1" applyBorder="1" applyAlignment="1">
      <alignment horizontal="center" vertical="center"/>
    </xf>
    <xf numFmtId="41" fontId="17" fillId="0" borderId="15" xfId="0" applyNumberFormat="1" applyFont="1" applyBorder="1" applyAlignment="1">
      <alignment horizontal="left" vertical="center"/>
    </xf>
    <xf numFmtId="41" fontId="17" fillId="0" borderId="7" xfId="1" applyNumberFormat="1" applyFont="1" applyFill="1" applyBorder="1">
      <alignment vertical="center"/>
    </xf>
    <xf numFmtId="41" fontId="17" fillId="0" borderId="10" xfId="0" applyNumberFormat="1" applyFont="1" applyFill="1" applyBorder="1" applyAlignment="1">
      <alignment horizontal="center" vertical="center"/>
    </xf>
    <xf numFmtId="41" fontId="17" fillId="0" borderId="7" xfId="0" applyNumberFormat="1" applyFont="1" applyBorder="1" applyAlignment="1">
      <alignment horizontal="left" vertical="center"/>
    </xf>
    <xf numFmtId="41" fontId="17" fillId="0" borderId="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3" xfId="0" applyFont="1" applyBorder="1">
      <alignment vertical="center"/>
    </xf>
    <xf numFmtId="38" fontId="17" fillId="0" borderId="3" xfId="1" applyFont="1" applyBorder="1">
      <alignment vertic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41" fontId="10" fillId="0" borderId="0" xfId="0" applyNumberFormat="1" applyFont="1" applyAlignment="1">
      <alignment horizontal="left"/>
    </xf>
    <xf numFmtId="41" fontId="18" fillId="0" borderId="0" xfId="0" applyNumberFormat="1" applyFont="1" applyAlignment="1">
      <alignment horizontal="right"/>
    </xf>
    <xf numFmtId="41" fontId="6" fillId="0" borderId="3" xfId="3" applyNumberFormat="1" applyFont="1" applyBorder="1" applyAlignment="1">
      <alignment vertical="center"/>
    </xf>
    <xf numFmtId="41" fontId="6" fillId="0" borderId="13" xfId="3" applyNumberFormat="1" applyFont="1" applyBorder="1" applyAlignment="1">
      <alignment vertical="center"/>
    </xf>
    <xf numFmtId="41" fontId="6" fillId="0" borderId="15" xfId="1" applyNumberFormat="1" applyFont="1" applyBorder="1" applyAlignment="1">
      <alignment vertical="center"/>
    </xf>
    <xf numFmtId="41" fontId="6" fillId="0" borderId="3" xfId="2" applyNumberFormat="1" applyFont="1" applyBorder="1" applyAlignment="1">
      <alignment vertical="center"/>
    </xf>
    <xf numFmtId="41" fontId="6" fillId="0" borderId="13" xfId="3" applyNumberFormat="1" applyFont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41" fontId="6" fillId="2" borderId="15" xfId="1" applyNumberFormat="1" applyFont="1" applyFill="1" applyBorder="1">
      <alignment vertical="center"/>
    </xf>
    <xf numFmtId="41" fontId="6" fillId="2" borderId="13" xfId="1" applyNumberFormat="1" applyFont="1" applyFill="1" applyBorder="1" applyAlignment="1">
      <alignment horizontal="right" vertical="center"/>
    </xf>
    <xf numFmtId="41" fontId="6" fillId="2" borderId="15" xfId="1" applyNumberFormat="1" applyFont="1" applyFill="1" applyBorder="1" applyAlignment="1">
      <alignment horizontal="right" vertical="center"/>
    </xf>
    <xf numFmtId="41" fontId="17" fillId="2" borderId="15" xfId="1" applyNumberFormat="1" applyFont="1" applyFill="1" applyBorder="1">
      <alignment vertical="center"/>
    </xf>
    <xf numFmtId="41" fontId="17" fillId="2" borderId="13" xfId="1" applyNumberFormat="1" applyFont="1" applyFill="1" applyBorder="1" applyAlignment="1">
      <alignment horizontal="right" vertical="center"/>
    </xf>
    <xf numFmtId="41" fontId="17" fillId="2" borderId="15" xfId="1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41" fontId="17" fillId="2" borderId="10" xfId="1" applyNumberFormat="1" applyFont="1" applyFill="1" applyBorder="1">
      <alignment vertical="center"/>
    </xf>
    <xf numFmtId="41" fontId="17" fillId="2" borderId="6" xfId="1" applyNumberFormat="1" applyFont="1" applyFill="1" applyBorder="1" applyAlignment="1">
      <alignment horizontal="right" vertical="center"/>
    </xf>
    <xf numFmtId="41" fontId="17" fillId="2" borderId="10" xfId="1" applyNumberFormat="1" applyFont="1" applyFill="1" applyBorder="1" applyAlignment="1">
      <alignment horizontal="right" vertical="center"/>
    </xf>
    <xf numFmtId="41" fontId="6" fillId="0" borderId="15" xfId="2" applyNumberFormat="1" applyFont="1" applyBorder="1">
      <alignment vertical="center"/>
    </xf>
    <xf numFmtId="41" fontId="6" fillId="0" borderId="15" xfId="2" applyNumberFormat="1" applyFont="1" applyFill="1" applyBorder="1">
      <alignment vertical="center"/>
    </xf>
    <xf numFmtId="41" fontId="6" fillId="0" borderId="15" xfId="2" applyNumberFormat="1" applyFont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41" fontId="35" fillId="0" borderId="15" xfId="1" applyNumberFormat="1" applyFont="1" applyFill="1" applyBorder="1" applyAlignment="1">
      <alignment horizontal="center" vertical="center"/>
    </xf>
    <xf numFmtId="41" fontId="35" fillId="0" borderId="15" xfId="1" applyNumberFormat="1" applyFont="1" applyFill="1" applyBorder="1" applyAlignment="1">
      <alignment horizontal="center" vertical="center" wrapText="1"/>
    </xf>
    <xf numFmtId="0" fontId="35" fillId="0" borderId="15" xfId="1" applyNumberFormat="1" applyFont="1" applyFill="1" applyBorder="1" applyAlignment="1">
      <alignment horizontal="center" vertical="center"/>
    </xf>
    <xf numFmtId="38" fontId="35" fillId="0" borderId="15" xfId="1" applyFont="1" applyFill="1" applyBorder="1" applyAlignment="1">
      <alignment horizontal="center" vertical="center" wrapText="1"/>
    </xf>
    <xf numFmtId="41" fontId="26" fillId="0" borderId="20" xfId="0" applyNumberFormat="1" applyFont="1" applyFill="1" applyBorder="1" applyAlignment="1">
      <alignment horizontal="center" vertical="center" wrapText="1"/>
    </xf>
    <xf numFmtId="41" fontId="26" fillId="0" borderId="2" xfId="0" applyNumberFormat="1" applyFont="1" applyFill="1" applyBorder="1" applyAlignment="1">
      <alignment horizontal="center" vertical="center" wrapText="1"/>
    </xf>
    <xf numFmtId="41" fontId="26" fillId="0" borderId="13" xfId="0" applyNumberFormat="1" applyFont="1" applyFill="1" applyBorder="1" applyAlignment="1">
      <alignment horizontal="center" vertical="center" wrapText="1"/>
    </xf>
    <xf numFmtId="41" fontId="18" fillId="0" borderId="21" xfId="0" applyNumberFormat="1" applyFont="1" applyFill="1" applyBorder="1" applyAlignment="1">
      <alignment horizontal="center" vertical="center"/>
    </xf>
    <xf numFmtId="41" fontId="18" fillId="0" borderId="7" xfId="0" applyNumberFormat="1" applyFont="1" applyFill="1" applyBorder="1" applyAlignment="1">
      <alignment horizontal="center" vertical="center"/>
    </xf>
    <xf numFmtId="41" fontId="17" fillId="0" borderId="15" xfId="0" applyNumberFormat="1" applyFont="1" applyFill="1" applyBorder="1" applyAlignment="1">
      <alignment horizontal="center" vertical="center"/>
    </xf>
    <xf numFmtId="41" fontId="17" fillId="0" borderId="15" xfId="1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38" fontId="17" fillId="0" borderId="15" xfId="1" applyFont="1" applyFill="1" applyBorder="1" applyAlignment="1">
      <alignment horizontal="center" vertical="center" wrapText="1"/>
    </xf>
    <xf numFmtId="41" fontId="6" fillId="0" borderId="15" xfId="3" applyNumberFormat="1" applyFont="1" applyFill="1" applyBorder="1" applyAlignment="1">
      <alignment horizontal="center" vertical="center"/>
    </xf>
    <xf numFmtId="41" fontId="6" fillId="0" borderId="15" xfId="3" applyNumberFormat="1" applyFont="1" applyFill="1" applyBorder="1" applyAlignment="1">
      <alignment horizontal="centerContinuous" vertical="center" wrapText="1"/>
    </xf>
    <xf numFmtId="41" fontId="6" fillId="0" borderId="15" xfId="3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41" fontId="6" fillId="0" borderId="15" xfId="2" applyNumberFormat="1" applyFont="1" applyFill="1" applyBorder="1" applyAlignment="1">
      <alignment horizontal="center" vertical="center" wrapText="1"/>
    </xf>
    <xf numFmtId="41" fontId="6" fillId="0" borderId="15" xfId="1" applyNumberFormat="1" applyFont="1" applyBorder="1" applyAlignment="1">
      <alignment vertical="center"/>
    </xf>
    <xf numFmtId="10" fontId="6" fillId="0" borderId="15" xfId="17" applyNumberFormat="1" applyFont="1" applyBorder="1">
      <alignment vertical="center"/>
    </xf>
    <xf numFmtId="10" fontId="35" fillId="0" borderId="15" xfId="17" applyNumberFormat="1" applyFont="1" applyBorder="1">
      <alignment vertical="center"/>
    </xf>
    <xf numFmtId="41" fontId="6" fillId="0" borderId="10" xfId="0" applyNumberFormat="1" applyFont="1" applyBorder="1" applyAlignment="1">
      <alignment horizontal="left" vertical="center"/>
    </xf>
    <xf numFmtId="41" fontId="6" fillId="0" borderId="10" xfId="1" applyNumberFormat="1" applyFont="1" applyBorder="1" applyAlignment="1">
      <alignment horizontal="left" vertical="center"/>
    </xf>
    <xf numFmtId="41" fontId="6" fillId="0" borderId="15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center" vertical="center"/>
    </xf>
    <xf numFmtId="41" fontId="17" fillId="0" borderId="7" xfId="0" applyNumberFormat="1" applyFont="1" applyFill="1" applyBorder="1" applyAlignment="1">
      <alignment vertical="center"/>
    </xf>
    <xf numFmtId="41" fontId="17" fillId="0" borderId="7" xfId="0" applyNumberFormat="1" applyFont="1" applyBorder="1" applyAlignment="1">
      <alignment horizontal="center" vertical="center"/>
    </xf>
    <xf numFmtId="41" fontId="17" fillId="0" borderId="7" xfId="0" applyNumberFormat="1" applyFont="1" applyFill="1" applyBorder="1" applyAlignment="1">
      <alignment horizontal="center" vertical="center"/>
    </xf>
    <xf numFmtId="41" fontId="6" fillId="0" borderId="3" xfId="1" applyNumberFormat="1" applyFont="1" applyBorder="1" applyAlignment="1">
      <alignment horizontal="right" vertical="center"/>
    </xf>
    <xf numFmtId="41" fontId="6" fillId="0" borderId="13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13" xfId="2" applyFont="1" applyBorder="1" applyAlignment="1">
      <alignment horizontal="left" vertical="center"/>
    </xf>
    <xf numFmtId="41" fontId="6" fillId="0" borderId="3" xfId="1" applyNumberFormat="1" applyFont="1" applyBorder="1" applyAlignment="1">
      <alignment vertical="center"/>
    </xf>
    <xf numFmtId="41" fontId="6" fillId="0" borderId="13" xfId="1" applyNumberFormat="1" applyFont="1" applyBorder="1" applyAlignment="1">
      <alignment vertical="center"/>
    </xf>
    <xf numFmtId="41" fontId="6" fillId="0" borderId="15" xfId="1" applyNumberFormat="1" applyFont="1" applyBorder="1" applyAlignment="1">
      <alignment vertical="center"/>
    </xf>
    <xf numFmtId="41" fontId="17" fillId="0" borderId="15" xfId="1" applyNumberFormat="1" applyFont="1" applyBorder="1" applyAlignment="1">
      <alignment vertical="center"/>
    </xf>
    <xf numFmtId="41" fontId="6" fillId="0" borderId="15" xfId="1" applyNumberFormat="1" applyFont="1" applyBorder="1" applyAlignment="1">
      <alignment horizontal="right" vertical="center"/>
    </xf>
    <xf numFmtId="41" fontId="17" fillId="0" borderId="15" xfId="1" applyNumberFormat="1" applyFont="1" applyBorder="1" applyAlignment="1">
      <alignment horizontal="right" vertical="center"/>
    </xf>
    <xf numFmtId="0" fontId="6" fillId="2" borderId="15" xfId="2" applyFont="1" applyFill="1" applyBorder="1" applyAlignment="1">
      <alignment horizontal="left" vertical="center"/>
    </xf>
    <xf numFmtId="41" fontId="6" fillId="0" borderId="2" xfId="1" applyNumberFormat="1" applyFont="1" applyBorder="1" applyAlignment="1">
      <alignment horizontal="right" vertical="center"/>
    </xf>
    <xf numFmtId="0" fontId="6" fillId="2" borderId="15" xfId="2" applyFont="1" applyFill="1" applyBorder="1" applyAlignment="1">
      <alignment horizontal="left" vertical="center" wrapText="1"/>
    </xf>
    <xf numFmtId="38" fontId="6" fillId="0" borderId="15" xfId="1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0" borderId="15" xfId="2" applyFont="1" applyFill="1" applyBorder="1" applyAlignment="1">
      <alignment horizontal="left" vertical="center" wrapText="1"/>
    </xf>
    <xf numFmtId="41" fontId="6" fillId="0" borderId="3" xfId="1" applyNumberFormat="1" applyFont="1" applyFill="1" applyBorder="1" applyAlignment="1">
      <alignment vertical="center"/>
    </xf>
    <xf numFmtId="41" fontId="6" fillId="0" borderId="13" xfId="1" applyNumberFormat="1" applyFont="1" applyFill="1" applyBorder="1" applyAlignment="1">
      <alignment vertical="center"/>
    </xf>
    <xf numFmtId="0" fontId="6" fillId="0" borderId="15" xfId="2" applyFont="1" applyFill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6" fillId="0" borderId="13" xfId="2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 wrapText="1"/>
    </xf>
    <xf numFmtId="41" fontId="6" fillId="0" borderId="15" xfId="1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3" xfId="0" applyNumberFormat="1" applyFont="1" applyFill="1" applyBorder="1" applyAlignment="1">
      <alignment horizontal="center" vertical="center" wrapText="1"/>
    </xf>
    <xf numFmtId="41" fontId="6" fillId="0" borderId="13" xfId="0" applyNumberFormat="1" applyFont="1" applyFill="1" applyBorder="1" applyAlignment="1">
      <alignment horizontal="center" vertical="center" wrapText="1"/>
    </xf>
    <xf numFmtId="41" fontId="26" fillId="0" borderId="12" xfId="0" applyNumberFormat="1" applyFont="1" applyFill="1" applyBorder="1" applyAlignment="1">
      <alignment horizontal="center" vertical="center" wrapText="1"/>
    </xf>
    <xf numFmtId="41" fontId="26" fillId="0" borderId="7" xfId="0" applyNumberFormat="1" applyFont="1" applyFill="1" applyBorder="1" applyAlignment="1">
      <alignment horizontal="center" vertical="center" wrapText="1"/>
    </xf>
    <xf numFmtId="41" fontId="26" fillId="0" borderId="17" xfId="0" applyNumberFormat="1" applyFont="1" applyFill="1" applyBorder="1" applyAlignment="1">
      <alignment horizontal="center" vertical="center" wrapText="1"/>
    </xf>
    <xf numFmtId="41" fontId="18" fillId="0" borderId="10" xfId="0" applyNumberFormat="1" applyFont="1" applyFill="1" applyBorder="1" applyAlignment="1">
      <alignment horizontal="center" vertical="center"/>
    </xf>
    <xf numFmtId="41" fontId="26" fillId="0" borderId="10" xfId="0" applyNumberFormat="1" applyFont="1" applyFill="1" applyBorder="1" applyAlignment="1">
      <alignment horizontal="center" vertical="center" wrapText="1"/>
    </xf>
    <xf numFmtId="41" fontId="26" fillId="0" borderId="14" xfId="0" applyNumberFormat="1" applyFont="1" applyFill="1" applyBorder="1" applyAlignment="1">
      <alignment horizontal="center" vertical="center" wrapText="1"/>
    </xf>
    <xf numFmtId="41" fontId="18" fillId="0" borderId="6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41" fontId="26" fillId="0" borderId="23" xfId="0" applyNumberFormat="1" applyFont="1" applyFill="1" applyBorder="1" applyAlignment="1">
      <alignment horizontal="center" vertical="center" wrapText="1"/>
    </xf>
    <xf numFmtId="41" fontId="0" fillId="0" borderId="24" xfId="0" applyNumberFormat="1" applyFill="1" applyBorder="1" applyAlignment="1">
      <alignment horizontal="center" vertical="center"/>
    </xf>
    <xf numFmtId="41" fontId="17" fillId="0" borderId="3" xfId="0" applyNumberFormat="1" applyFont="1" applyBorder="1" applyAlignment="1">
      <alignment horizontal="center" vertical="center"/>
    </xf>
    <xf numFmtId="41" fontId="17" fillId="0" borderId="13" xfId="0" applyNumberFormat="1" applyFont="1" applyBorder="1" applyAlignment="1">
      <alignment horizontal="center" vertical="center"/>
    </xf>
    <xf numFmtId="41" fontId="17" fillId="2" borderId="12" xfId="0" applyNumberFormat="1" applyFont="1" applyFill="1" applyBorder="1" applyAlignment="1">
      <alignment horizontal="left" vertical="center" wrapText="1"/>
    </xf>
    <xf numFmtId="41" fontId="17" fillId="2" borderId="14" xfId="0" applyNumberFormat="1" applyFont="1" applyFill="1" applyBorder="1" applyAlignment="1">
      <alignment horizontal="left" vertical="center" wrapText="1"/>
    </xf>
    <xf numFmtId="41" fontId="17" fillId="2" borderId="1" xfId="0" applyNumberFormat="1" applyFont="1" applyFill="1" applyBorder="1" applyAlignment="1">
      <alignment horizontal="left" vertical="center" wrapText="1"/>
    </xf>
    <xf numFmtId="41" fontId="17" fillId="2" borderId="4" xfId="0" applyNumberFormat="1" applyFont="1" applyFill="1" applyBorder="1" applyAlignment="1">
      <alignment horizontal="left" vertical="center" wrapText="1"/>
    </xf>
    <xf numFmtId="41" fontId="17" fillId="2" borderId="7" xfId="0" applyNumberFormat="1" applyFont="1" applyFill="1" applyBorder="1" applyAlignment="1">
      <alignment horizontal="left" vertical="center" wrapText="1"/>
    </xf>
    <xf numFmtId="41" fontId="17" fillId="2" borderId="6" xfId="0" applyNumberFormat="1" applyFont="1" applyFill="1" applyBorder="1" applyAlignment="1">
      <alignment horizontal="left" vertical="center" wrapText="1"/>
    </xf>
    <xf numFmtId="41" fontId="17" fillId="0" borderId="15" xfId="0" applyNumberFormat="1" applyFont="1" applyFill="1" applyBorder="1" applyAlignment="1">
      <alignment horizontal="center" vertical="center"/>
    </xf>
    <xf numFmtId="41" fontId="17" fillId="2" borderId="12" xfId="0" applyNumberFormat="1" applyFont="1" applyFill="1" applyBorder="1" applyAlignment="1">
      <alignment vertical="center"/>
    </xf>
    <xf numFmtId="41" fontId="17" fillId="2" borderId="14" xfId="0" applyNumberFormat="1" applyFont="1" applyFill="1" applyBorder="1" applyAlignment="1">
      <alignment vertical="center"/>
    </xf>
    <xf numFmtId="41" fontId="17" fillId="2" borderId="1" xfId="0" applyNumberFormat="1" applyFont="1" applyFill="1" applyBorder="1" applyAlignment="1">
      <alignment vertical="center"/>
    </xf>
    <xf numFmtId="41" fontId="17" fillId="2" borderId="4" xfId="0" applyNumberFormat="1" applyFont="1" applyFill="1" applyBorder="1" applyAlignment="1">
      <alignment vertical="center"/>
    </xf>
    <xf numFmtId="41" fontId="17" fillId="2" borderId="7" xfId="0" applyNumberFormat="1" applyFont="1" applyFill="1" applyBorder="1" applyAlignment="1">
      <alignment vertical="center"/>
    </xf>
    <xf numFmtId="41" fontId="17" fillId="2" borderId="6" xfId="0" applyNumberFormat="1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14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41" fontId="6" fillId="0" borderId="15" xfId="3" applyNumberFormat="1" applyFont="1" applyBorder="1" applyAlignment="1">
      <alignment horizontal="center" vertical="center"/>
    </xf>
    <xf numFmtId="41" fontId="12" fillId="0" borderId="0" xfId="0" applyNumberFormat="1" applyFont="1" applyAlignment="1">
      <alignment horizontal="left" vertical="center"/>
    </xf>
    <xf numFmtId="41" fontId="6" fillId="0" borderId="17" xfId="3" applyNumberFormat="1" applyFont="1" applyBorder="1" applyAlignment="1">
      <alignment horizontal="center" vertical="center"/>
    </xf>
    <xf numFmtId="41" fontId="6" fillId="0" borderId="9" xfId="3" applyNumberFormat="1" applyFont="1" applyBorder="1" applyAlignment="1">
      <alignment horizontal="center" vertical="center"/>
    </xf>
    <xf numFmtId="41" fontId="6" fillId="0" borderId="10" xfId="3" applyNumberFormat="1" applyFont="1" applyBorder="1" applyAlignment="1">
      <alignment horizontal="center" vertical="center"/>
    </xf>
    <xf numFmtId="41" fontId="6" fillId="0" borderId="17" xfId="3" applyNumberFormat="1" applyFont="1" applyFill="1" applyBorder="1" applyAlignment="1">
      <alignment horizontal="center" vertical="center"/>
    </xf>
    <xf numFmtId="41" fontId="6" fillId="0" borderId="9" xfId="3" applyNumberFormat="1" applyFont="1" applyFill="1" applyBorder="1" applyAlignment="1">
      <alignment horizontal="center" vertical="center"/>
    </xf>
    <xf numFmtId="41" fontId="6" fillId="0" borderId="10" xfId="3" applyNumberFormat="1" applyFont="1" applyFill="1" applyBorder="1" applyAlignment="1">
      <alignment horizontal="center" vertical="center"/>
    </xf>
    <xf numFmtId="41" fontId="6" fillId="0" borderId="3" xfId="3" applyNumberFormat="1" applyFont="1" applyBorder="1" applyAlignment="1">
      <alignment horizontal="center" vertical="center"/>
    </xf>
    <xf numFmtId="41" fontId="6" fillId="0" borderId="13" xfId="3" applyNumberFormat="1" applyFont="1" applyBorder="1" applyAlignment="1">
      <alignment horizontal="center" vertical="center"/>
    </xf>
    <xf numFmtId="41" fontId="6" fillId="0" borderId="17" xfId="3" applyNumberFormat="1" applyFont="1" applyFill="1" applyBorder="1" applyAlignment="1">
      <alignment horizontal="center" vertical="center" wrapText="1"/>
    </xf>
    <xf numFmtId="41" fontId="6" fillId="0" borderId="9" xfId="3" applyNumberFormat="1" applyFont="1" applyFill="1" applyBorder="1" applyAlignment="1">
      <alignment horizontal="center" vertical="center" wrapText="1"/>
    </xf>
    <xf numFmtId="41" fontId="6" fillId="2" borderId="17" xfId="3" applyNumberFormat="1" applyFont="1" applyFill="1" applyBorder="1" applyAlignment="1">
      <alignment horizontal="center" vertical="center" wrapText="1"/>
    </xf>
    <xf numFmtId="41" fontId="6" fillId="2" borderId="9" xfId="3" applyNumberFormat="1" applyFont="1" applyFill="1" applyBorder="1" applyAlignment="1">
      <alignment horizontal="center" vertical="center" wrapText="1"/>
    </xf>
    <xf numFmtId="41" fontId="6" fillId="2" borderId="10" xfId="3" applyNumberFormat="1" applyFont="1" applyFill="1" applyBorder="1" applyAlignment="1">
      <alignment horizontal="center" vertical="center" wrapText="1"/>
    </xf>
    <xf numFmtId="41" fontId="6" fillId="0" borderId="3" xfId="3" applyNumberFormat="1" applyFont="1" applyFill="1" applyBorder="1" applyAlignment="1">
      <alignment horizontal="center" vertical="center"/>
    </xf>
    <xf numFmtId="41" fontId="6" fillId="0" borderId="2" xfId="3" applyNumberFormat="1" applyFont="1" applyFill="1" applyBorder="1" applyAlignment="1">
      <alignment horizontal="center" vertical="center"/>
    </xf>
    <xf numFmtId="41" fontId="6" fillId="0" borderId="13" xfId="3" applyNumberFormat="1" applyFont="1" applyFill="1" applyBorder="1" applyAlignment="1">
      <alignment horizontal="center" vertical="center"/>
    </xf>
    <xf numFmtId="38" fontId="19" fillId="2" borderId="0" xfId="1" applyFont="1" applyFill="1" applyAlignment="1">
      <alignment horizontal="left" vertical="center" wrapText="1"/>
    </xf>
    <xf numFmtId="38" fontId="27" fillId="2" borderId="0" xfId="1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</cellXfs>
  <cellStyles count="18">
    <cellStyle name="パーセント" xfId="17" builtinId="5"/>
    <cellStyle name="桁区切り" xfId="1" builtinId="6"/>
    <cellStyle name="桁区切り 2" xfId="5" xr:uid="{00000000-0005-0000-0000-000002000000}"/>
    <cellStyle name="桁区切り 2 2" xfId="16" xr:uid="{00000000-0005-0000-0000-000003000000}"/>
    <cellStyle name="桁区切り 2 3" xfId="8" xr:uid="{00000000-0005-0000-0000-000004000000}"/>
    <cellStyle name="桁区切り 3" xfId="14" xr:uid="{00000000-0005-0000-0000-000005000000}"/>
    <cellStyle name="標準" xfId="0" builtinId="0"/>
    <cellStyle name="標準 2" xfId="2" xr:uid="{00000000-0005-0000-0000-000007000000}"/>
    <cellStyle name="標準 2 2" xfId="9" xr:uid="{00000000-0005-0000-0000-000008000000}"/>
    <cellStyle name="標準 2 3" xfId="10" xr:uid="{00000000-0005-0000-0000-000009000000}"/>
    <cellStyle name="標準 2 4" xfId="15" xr:uid="{00000000-0005-0000-0000-00000A000000}"/>
    <cellStyle name="標準 2 5" xfId="7" xr:uid="{00000000-0005-0000-0000-00000B000000}"/>
    <cellStyle name="標準 3" xfId="12" xr:uid="{00000000-0005-0000-0000-00000C000000}"/>
    <cellStyle name="標準 4" xfId="11" xr:uid="{00000000-0005-0000-0000-00000D000000}"/>
    <cellStyle name="標準 5" xfId="13" xr:uid="{00000000-0005-0000-0000-00000E000000}"/>
    <cellStyle name="標準 6" xfId="6" xr:uid="{00000000-0005-0000-0000-00000F000000}"/>
    <cellStyle name="標準_附属明細表PL・NW・WS　20060423修正版" xfId="3" xr:uid="{00000000-0005-0000-0000-000010000000}"/>
    <cellStyle name="標準１" xfId="4" xr:uid="{00000000-0005-0000-0000-000011000000}"/>
  </cellStyles>
  <dxfs count="0"/>
  <tableStyles count="0" defaultTableStyle="TableStyleMedium2" defaultPivotStyle="PivotStyleLight16"/>
  <colors>
    <mruColors>
      <color rgb="FF66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49"/>
  <sheetViews>
    <sheetView view="pageBreakPreview" zoomScale="80" zoomScaleNormal="100" zoomScaleSheetLayoutView="80" workbookViewId="0">
      <selection activeCell="A22" sqref="A22"/>
    </sheetView>
  </sheetViews>
  <sheetFormatPr defaultRowHeight="13" x14ac:dyDescent="0.2"/>
  <cols>
    <col min="1" max="1" width="0.90625" customWidth="1"/>
    <col min="2" max="2" width="3.81640625" customWidth="1"/>
    <col min="3" max="3" width="16.81640625" customWidth="1"/>
    <col min="4" max="17" width="8.453125" customWidth="1"/>
    <col min="18" max="18" width="16.1796875" customWidth="1"/>
    <col min="19" max="19" width="0.6328125" customWidth="1"/>
    <col min="20" max="20" width="0.36328125" customWidth="1"/>
  </cols>
  <sheetData>
    <row r="1" spans="1:19" ht="18.75" customHeight="1" x14ac:dyDescent="0.2">
      <c r="A1" s="269" t="s">
        <v>12</v>
      </c>
      <c r="B1" s="270"/>
      <c r="C1" s="270"/>
      <c r="D1" s="270"/>
      <c r="E1" s="270"/>
    </row>
    <row r="2" spans="1:19" ht="24.75" customHeight="1" x14ac:dyDescent="0.2">
      <c r="A2" s="271" t="s">
        <v>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ht="19.5" customHeight="1" x14ac:dyDescent="0.2">
      <c r="A3" s="269" t="s">
        <v>14</v>
      </c>
      <c r="B3" s="270"/>
      <c r="C3" s="270"/>
      <c r="D3" s="270"/>
      <c r="E3" s="270"/>
      <c r="F3" s="270"/>
      <c r="G3" s="270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272" t="s">
        <v>160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9" ht="16.5" customHeight="1" x14ac:dyDescent="0.2">
      <c r="A5" s="269" t="s">
        <v>15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9" ht="1.5" customHeight="1" x14ac:dyDescent="0.2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9" ht="20.25" customHeight="1" x14ac:dyDescent="0.2">
      <c r="A7" s="2"/>
      <c r="B7" s="3" t="s">
        <v>16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169</v>
      </c>
      <c r="R7" s="5"/>
      <c r="S7" s="2"/>
    </row>
    <row r="8" spans="1:19" ht="37.5" customHeight="1" x14ac:dyDescent="0.2">
      <c r="A8" s="2"/>
      <c r="B8" s="261" t="s">
        <v>17</v>
      </c>
      <c r="C8" s="261"/>
      <c r="D8" s="277" t="s">
        <v>18</v>
      </c>
      <c r="E8" s="274"/>
      <c r="F8" s="277" t="s">
        <v>19</v>
      </c>
      <c r="G8" s="274"/>
      <c r="H8" s="277" t="s">
        <v>20</v>
      </c>
      <c r="I8" s="274"/>
      <c r="J8" s="277" t="s">
        <v>21</v>
      </c>
      <c r="K8" s="274"/>
      <c r="L8" s="277" t="s">
        <v>22</v>
      </c>
      <c r="M8" s="274"/>
      <c r="N8" s="274" t="s">
        <v>23</v>
      </c>
      <c r="O8" s="261"/>
      <c r="P8" s="275" t="s">
        <v>24</v>
      </c>
      <c r="Q8" s="276"/>
      <c r="R8" s="7"/>
      <c r="S8" s="2"/>
    </row>
    <row r="9" spans="1:19" ht="14.15" customHeight="1" x14ac:dyDescent="0.2">
      <c r="A9" s="2"/>
      <c r="B9" s="245" t="s">
        <v>25</v>
      </c>
      <c r="C9" s="245"/>
      <c r="D9" s="249">
        <f>SUM(D10:E18)</f>
        <v>4629803427</v>
      </c>
      <c r="E9" s="250"/>
      <c r="F9" s="249">
        <f>SUM(F10:G18)</f>
        <v>370954942</v>
      </c>
      <c r="G9" s="250"/>
      <c r="H9" s="249">
        <f>SUM(H10:I18)</f>
        <v>10152000</v>
      </c>
      <c r="I9" s="250"/>
      <c r="J9" s="249">
        <f>SUM(J10:K18)</f>
        <v>4990606369</v>
      </c>
      <c r="K9" s="250"/>
      <c r="L9" s="249">
        <f>SUM(L10:M18)</f>
        <v>2794981684</v>
      </c>
      <c r="M9" s="250"/>
      <c r="N9" s="250">
        <f>SUM(N10:O18)</f>
        <v>106143968</v>
      </c>
      <c r="O9" s="251"/>
      <c r="P9" s="252">
        <f>SUM(P10:Q18)</f>
        <v>2195624685</v>
      </c>
      <c r="Q9" s="252"/>
      <c r="R9" s="27"/>
      <c r="S9" s="2"/>
    </row>
    <row r="10" spans="1:19" ht="14.15" customHeight="1" x14ac:dyDescent="0.2">
      <c r="A10" s="2"/>
      <c r="B10" s="245" t="s">
        <v>26</v>
      </c>
      <c r="C10" s="245"/>
      <c r="D10" s="249">
        <v>105763116</v>
      </c>
      <c r="E10" s="250"/>
      <c r="F10" s="249">
        <v>0</v>
      </c>
      <c r="G10" s="250"/>
      <c r="H10" s="249">
        <v>0</v>
      </c>
      <c r="I10" s="250"/>
      <c r="J10" s="249">
        <f>D10+F10-H10</f>
        <v>105763116</v>
      </c>
      <c r="K10" s="250"/>
      <c r="L10" s="249">
        <v>0</v>
      </c>
      <c r="M10" s="250"/>
      <c r="N10" s="250">
        <v>0</v>
      </c>
      <c r="O10" s="251"/>
      <c r="P10" s="252">
        <f>J10-L10</f>
        <v>105763116</v>
      </c>
      <c r="Q10" s="252"/>
      <c r="R10" s="27"/>
      <c r="S10" s="2"/>
    </row>
    <row r="11" spans="1:19" ht="14.15" customHeight="1" x14ac:dyDescent="0.2">
      <c r="A11" s="2"/>
      <c r="B11" s="246" t="s">
        <v>27</v>
      </c>
      <c r="C11" s="246"/>
      <c r="D11" s="249">
        <v>0</v>
      </c>
      <c r="E11" s="250"/>
      <c r="F11" s="249">
        <v>0</v>
      </c>
      <c r="G11" s="250"/>
      <c r="H11" s="249">
        <v>0</v>
      </c>
      <c r="I11" s="250"/>
      <c r="J11" s="249">
        <f>D11+F11-H11</f>
        <v>0</v>
      </c>
      <c r="K11" s="250"/>
      <c r="L11" s="249">
        <v>0</v>
      </c>
      <c r="M11" s="250"/>
      <c r="N11" s="250">
        <v>0</v>
      </c>
      <c r="O11" s="251"/>
      <c r="P11" s="252">
        <f t="shared" ref="P11:P25" si="0">J11-L11</f>
        <v>0</v>
      </c>
      <c r="Q11" s="252"/>
      <c r="R11" s="27"/>
      <c r="S11" s="2"/>
    </row>
    <row r="12" spans="1:19" ht="14.15" customHeight="1" x14ac:dyDescent="0.2">
      <c r="A12" s="2"/>
      <c r="B12" s="246" t="s">
        <v>28</v>
      </c>
      <c r="C12" s="246"/>
      <c r="D12" s="249">
        <v>4265144947</v>
      </c>
      <c r="E12" s="250"/>
      <c r="F12" s="249">
        <v>18480000</v>
      </c>
      <c r="G12" s="250"/>
      <c r="H12" s="249">
        <v>0</v>
      </c>
      <c r="I12" s="250"/>
      <c r="J12" s="249">
        <f>D12+F12-H12</f>
        <v>4283624947</v>
      </c>
      <c r="K12" s="250"/>
      <c r="L12" s="249">
        <v>2605289786</v>
      </c>
      <c r="M12" s="250"/>
      <c r="N12" s="250">
        <v>90187893</v>
      </c>
      <c r="O12" s="251"/>
      <c r="P12" s="252">
        <f t="shared" si="0"/>
        <v>1678335161</v>
      </c>
      <c r="Q12" s="252"/>
      <c r="R12" s="27"/>
      <c r="S12" s="2"/>
    </row>
    <row r="13" spans="1:19" ht="14.15" customHeight="1" x14ac:dyDescent="0.2">
      <c r="A13" s="2"/>
      <c r="B13" s="245" t="s">
        <v>29</v>
      </c>
      <c r="C13" s="245"/>
      <c r="D13" s="249">
        <v>238483364</v>
      </c>
      <c r="E13" s="250"/>
      <c r="F13" s="249">
        <v>210095359</v>
      </c>
      <c r="G13" s="250"/>
      <c r="H13" s="249">
        <v>4320000</v>
      </c>
      <c r="I13" s="250"/>
      <c r="J13" s="249">
        <f>D13+F13-H13</f>
        <v>444258723</v>
      </c>
      <c r="K13" s="250"/>
      <c r="L13" s="249">
        <v>189691898</v>
      </c>
      <c r="M13" s="250"/>
      <c r="N13" s="250">
        <v>15956075</v>
      </c>
      <c r="O13" s="251"/>
      <c r="P13" s="252">
        <f t="shared" si="0"/>
        <v>254566825</v>
      </c>
      <c r="Q13" s="252"/>
      <c r="R13" s="27"/>
      <c r="S13" s="2"/>
    </row>
    <row r="14" spans="1:19" ht="14.15" customHeight="1" x14ac:dyDescent="0.2">
      <c r="A14" s="2"/>
      <c r="B14" s="255" t="s">
        <v>30</v>
      </c>
      <c r="C14" s="255"/>
      <c r="D14" s="249">
        <v>0</v>
      </c>
      <c r="E14" s="250"/>
      <c r="F14" s="249">
        <v>0</v>
      </c>
      <c r="G14" s="250"/>
      <c r="H14" s="249">
        <v>0</v>
      </c>
      <c r="I14" s="250"/>
      <c r="J14" s="249">
        <f>D14+F14-H14</f>
        <v>0</v>
      </c>
      <c r="K14" s="250"/>
      <c r="L14" s="249">
        <v>0</v>
      </c>
      <c r="M14" s="250"/>
      <c r="N14" s="249">
        <v>0</v>
      </c>
      <c r="O14" s="250"/>
      <c r="P14" s="252">
        <f t="shared" si="0"/>
        <v>0</v>
      </c>
      <c r="Q14" s="252"/>
      <c r="R14" s="27"/>
      <c r="S14" s="2"/>
    </row>
    <row r="15" spans="1:19" ht="14.15" customHeight="1" x14ac:dyDescent="0.2">
      <c r="A15" s="2"/>
      <c r="B15" s="257" t="s">
        <v>31</v>
      </c>
      <c r="C15" s="257"/>
      <c r="D15" s="249">
        <v>0</v>
      </c>
      <c r="E15" s="250"/>
      <c r="F15" s="249">
        <v>0</v>
      </c>
      <c r="G15" s="250"/>
      <c r="H15" s="249">
        <v>0</v>
      </c>
      <c r="I15" s="250"/>
      <c r="J15" s="249">
        <f t="shared" ref="J15:J25" si="1">D15+F15-H15</f>
        <v>0</v>
      </c>
      <c r="K15" s="250"/>
      <c r="L15" s="249">
        <v>0</v>
      </c>
      <c r="M15" s="250"/>
      <c r="N15" s="249">
        <v>0</v>
      </c>
      <c r="O15" s="250"/>
      <c r="P15" s="252">
        <f t="shared" si="0"/>
        <v>0</v>
      </c>
      <c r="Q15" s="252"/>
      <c r="R15" s="27"/>
      <c r="S15" s="2"/>
    </row>
    <row r="16" spans="1:19" ht="14.15" customHeight="1" x14ac:dyDescent="0.2">
      <c r="A16" s="2"/>
      <c r="B16" s="255" t="s">
        <v>32</v>
      </c>
      <c r="C16" s="255"/>
      <c r="D16" s="249">
        <v>0</v>
      </c>
      <c r="E16" s="250"/>
      <c r="F16" s="249">
        <v>0</v>
      </c>
      <c r="G16" s="250"/>
      <c r="H16" s="249">
        <v>0</v>
      </c>
      <c r="I16" s="250"/>
      <c r="J16" s="249">
        <f t="shared" si="1"/>
        <v>0</v>
      </c>
      <c r="K16" s="250"/>
      <c r="L16" s="249">
        <v>0</v>
      </c>
      <c r="M16" s="250"/>
      <c r="N16" s="249">
        <v>0</v>
      </c>
      <c r="O16" s="250"/>
      <c r="P16" s="252">
        <f t="shared" si="0"/>
        <v>0</v>
      </c>
      <c r="Q16" s="252"/>
      <c r="R16" s="27"/>
      <c r="S16" s="2"/>
    </row>
    <row r="17" spans="1:19" ht="14.15" customHeight="1" x14ac:dyDescent="0.2">
      <c r="A17" s="2"/>
      <c r="B17" s="246" t="s">
        <v>33</v>
      </c>
      <c r="C17" s="246"/>
      <c r="D17" s="249">
        <v>0</v>
      </c>
      <c r="E17" s="250"/>
      <c r="F17" s="249">
        <v>0</v>
      </c>
      <c r="G17" s="250"/>
      <c r="H17" s="249">
        <v>0</v>
      </c>
      <c r="I17" s="250"/>
      <c r="J17" s="249">
        <f t="shared" si="1"/>
        <v>0</v>
      </c>
      <c r="K17" s="250"/>
      <c r="L17" s="249">
        <v>0</v>
      </c>
      <c r="M17" s="250"/>
      <c r="N17" s="249">
        <v>0</v>
      </c>
      <c r="O17" s="250"/>
      <c r="P17" s="252">
        <f t="shared" si="0"/>
        <v>0</v>
      </c>
      <c r="Q17" s="252"/>
      <c r="R17" s="27"/>
      <c r="S17" s="2"/>
    </row>
    <row r="18" spans="1:19" ht="14.15" customHeight="1" x14ac:dyDescent="0.2">
      <c r="A18" s="2"/>
      <c r="B18" s="246" t="s">
        <v>34</v>
      </c>
      <c r="C18" s="246"/>
      <c r="D18" s="249">
        <v>20412000</v>
      </c>
      <c r="E18" s="250"/>
      <c r="F18" s="249">
        <v>142379583</v>
      </c>
      <c r="G18" s="250"/>
      <c r="H18" s="249">
        <v>5832000</v>
      </c>
      <c r="I18" s="250"/>
      <c r="J18" s="249">
        <f t="shared" si="1"/>
        <v>156959583</v>
      </c>
      <c r="K18" s="250"/>
      <c r="L18" s="249">
        <v>0</v>
      </c>
      <c r="M18" s="250"/>
      <c r="N18" s="249">
        <v>0</v>
      </c>
      <c r="O18" s="250"/>
      <c r="P18" s="252">
        <f t="shared" si="0"/>
        <v>156959583</v>
      </c>
      <c r="Q18" s="252"/>
      <c r="R18" s="27"/>
      <c r="S18" s="2"/>
    </row>
    <row r="19" spans="1:19" ht="14.15" customHeight="1" x14ac:dyDescent="0.2">
      <c r="A19" s="2"/>
      <c r="B19" s="268" t="s">
        <v>35</v>
      </c>
      <c r="C19" s="268"/>
      <c r="D19" s="249">
        <f>SUM(D20:E24)</f>
        <v>7743385074</v>
      </c>
      <c r="E19" s="250"/>
      <c r="F19" s="249">
        <f>SUM(F20:G24)</f>
        <v>227190084</v>
      </c>
      <c r="G19" s="250"/>
      <c r="H19" s="249">
        <f>SUM(H20:I24)</f>
        <v>0</v>
      </c>
      <c r="I19" s="250"/>
      <c r="J19" s="249">
        <f>SUM(J20:K24)</f>
        <v>7970575158</v>
      </c>
      <c r="K19" s="250"/>
      <c r="L19" s="249">
        <f>SUM(L20:M24)</f>
        <v>4802881239</v>
      </c>
      <c r="M19" s="250"/>
      <c r="N19" s="250">
        <f>SUM(N20:O24)</f>
        <v>186838980</v>
      </c>
      <c r="O19" s="251"/>
      <c r="P19" s="252">
        <f>SUM(P20:Q24)</f>
        <v>3167693919</v>
      </c>
      <c r="Q19" s="252"/>
      <c r="R19" s="27"/>
      <c r="S19" s="2"/>
    </row>
    <row r="20" spans="1:19" ht="14.15" customHeight="1" x14ac:dyDescent="0.2">
      <c r="A20" s="2"/>
      <c r="B20" s="245" t="s">
        <v>36</v>
      </c>
      <c r="C20" s="245"/>
      <c r="D20" s="249">
        <v>57710154</v>
      </c>
      <c r="E20" s="250"/>
      <c r="F20" s="249">
        <v>0</v>
      </c>
      <c r="G20" s="250"/>
      <c r="H20" s="249">
        <v>0</v>
      </c>
      <c r="I20" s="250"/>
      <c r="J20" s="249">
        <f t="shared" si="1"/>
        <v>57710154</v>
      </c>
      <c r="K20" s="250"/>
      <c r="L20" s="249">
        <v>0</v>
      </c>
      <c r="M20" s="250"/>
      <c r="N20" s="250">
        <v>0</v>
      </c>
      <c r="O20" s="251"/>
      <c r="P20" s="252">
        <f t="shared" si="0"/>
        <v>57710154</v>
      </c>
      <c r="Q20" s="252"/>
      <c r="R20" s="27"/>
      <c r="S20" s="2"/>
    </row>
    <row r="21" spans="1:19" ht="14.15" customHeight="1" x14ac:dyDescent="0.2">
      <c r="A21" s="2"/>
      <c r="B21" s="267" t="s">
        <v>37</v>
      </c>
      <c r="C21" s="267"/>
      <c r="D21" s="265">
        <v>23845165</v>
      </c>
      <c r="E21" s="266"/>
      <c r="F21" s="249">
        <v>0</v>
      </c>
      <c r="G21" s="250"/>
      <c r="H21" s="249">
        <v>0</v>
      </c>
      <c r="I21" s="250"/>
      <c r="J21" s="265">
        <f t="shared" si="1"/>
        <v>23845165</v>
      </c>
      <c r="K21" s="266"/>
      <c r="L21" s="249">
        <v>12587300</v>
      </c>
      <c r="M21" s="250"/>
      <c r="N21" s="250">
        <v>868925</v>
      </c>
      <c r="O21" s="251"/>
      <c r="P21" s="252">
        <f t="shared" si="0"/>
        <v>11257865</v>
      </c>
      <c r="Q21" s="252"/>
      <c r="R21" s="27"/>
      <c r="S21" s="2"/>
    </row>
    <row r="22" spans="1:19" ht="14.15" customHeight="1" x14ac:dyDescent="0.2">
      <c r="A22" s="2"/>
      <c r="B22" s="264" t="s">
        <v>29</v>
      </c>
      <c r="C22" s="264"/>
      <c r="D22" s="265">
        <v>7661829755</v>
      </c>
      <c r="E22" s="266"/>
      <c r="F22" s="265">
        <v>217345084</v>
      </c>
      <c r="G22" s="266"/>
      <c r="H22" s="249">
        <v>0</v>
      </c>
      <c r="I22" s="250"/>
      <c r="J22" s="265">
        <f t="shared" si="1"/>
        <v>7879174839</v>
      </c>
      <c r="K22" s="266"/>
      <c r="L22" s="249">
        <v>4790293939</v>
      </c>
      <c r="M22" s="250"/>
      <c r="N22" s="250">
        <v>185970055</v>
      </c>
      <c r="O22" s="251"/>
      <c r="P22" s="252">
        <f t="shared" si="0"/>
        <v>3088880900</v>
      </c>
      <c r="Q22" s="252"/>
      <c r="R22" s="27"/>
      <c r="S22" s="2"/>
    </row>
    <row r="23" spans="1:19" ht="14.15" customHeight="1" x14ac:dyDescent="0.2">
      <c r="A23" s="2"/>
      <c r="B23" s="264" t="s">
        <v>33</v>
      </c>
      <c r="C23" s="264"/>
      <c r="D23" s="265">
        <v>0</v>
      </c>
      <c r="E23" s="266"/>
      <c r="F23" s="265">
        <v>0</v>
      </c>
      <c r="G23" s="266"/>
      <c r="H23" s="265">
        <v>0</v>
      </c>
      <c r="I23" s="266"/>
      <c r="J23" s="265">
        <f t="shared" si="1"/>
        <v>0</v>
      </c>
      <c r="K23" s="266"/>
      <c r="L23" s="249">
        <v>0</v>
      </c>
      <c r="M23" s="250"/>
      <c r="N23" s="250">
        <v>0</v>
      </c>
      <c r="O23" s="251"/>
      <c r="P23" s="252">
        <f t="shared" si="0"/>
        <v>0</v>
      </c>
      <c r="Q23" s="252"/>
      <c r="R23" s="27"/>
      <c r="S23" s="2"/>
    </row>
    <row r="24" spans="1:19" ht="14.15" customHeight="1" x14ac:dyDescent="0.2">
      <c r="A24" s="2"/>
      <c r="B24" s="267" t="s">
        <v>34</v>
      </c>
      <c r="C24" s="267"/>
      <c r="D24" s="265">
        <v>0</v>
      </c>
      <c r="E24" s="266"/>
      <c r="F24" s="265">
        <v>9845000</v>
      </c>
      <c r="G24" s="266"/>
      <c r="H24" s="265">
        <v>0</v>
      </c>
      <c r="I24" s="266"/>
      <c r="J24" s="265">
        <f t="shared" si="1"/>
        <v>9845000</v>
      </c>
      <c r="K24" s="266"/>
      <c r="L24" s="249">
        <v>0</v>
      </c>
      <c r="M24" s="250"/>
      <c r="N24" s="250">
        <v>0</v>
      </c>
      <c r="O24" s="251"/>
      <c r="P24" s="252">
        <f t="shared" si="0"/>
        <v>9845000</v>
      </c>
      <c r="Q24" s="252"/>
      <c r="R24" s="27"/>
      <c r="S24" s="2"/>
    </row>
    <row r="25" spans="1:19" ht="14.15" customHeight="1" x14ac:dyDescent="0.2">
      <c r="A25" s="2"/>
      <c r="B25" s="264" t="s">
        <v>38</v>
      </c>
      <c r="C25" s="264"/>
      <c r="D25" s="265">
        <v>740386846</v>
      </c>
      <c r="E25" s="266"/>
      <c r="F25" s="265">
        <v>0</v>
      </c>
      <c r="G25" s="266"/>
      <c r="H25" s="265">
        <v>0</v>
      </c>
      <c r="I25" s="266"/>
      <c r="J25" s="265">
        <f t="shared" si="1"/>
        <v>740386846</v>
      </c>
      <c r="K25" s="266"/>
      <c r="L25" s="249">
        <v>478781594</v>
      </c>
      <c r="M25" s="250"/>
      <c r="N25" s="250">
        <v>63071544</v>
      </c>
      <c r="O25" s="251"/>
      <c r="P25" s="252">
        <f t="shared" si="0"/>
        <v>261605252</v>
      </c>
      <c r="Q25" s="252"/>
      <c r="R25" s="27"/>
      <c r="S25" s="2"/>
    </row>
    <row r="26" spans="1:19" ht="14.15" customHeight="1" x14ac:dyDescent="0.2">
      <c r="A26" s="2"/>
      <c r="B26" s="262" t="s">
        <v>9</v>
      </c>
      <c r="C26" s="263"/>
      <c r="D26" s="249">
        <f>D9+D19+D25</f>
        <v>13113575347</v>
      </c>
      <c r="E26" s="250"/>
      <c r="F26" s="249">
        <f>F9+F19+F25</f>
        <v>598145026</v>
      </c>
      <c r="G26" s="250"/>
      <c r="H26" s="249">
        <f>H9+H19+H25</f>
        <v>10152000</v>
      </c>
      <c r="I26" s="250"/>
      <c r="J26" s="249">
        <f>J9+J19+J25</f>
        <v>13701568373</v>
      </c>
      <c r="K26" s="250"/>
      <c r="L26" s="249">
        <f>L9+L19+L25</f>
        <v>8076644517</v>
      </c>
      <c r="M26" s="250"/>
      <c r="N26" s="250">
        <f>N9+N19+N25</f>
        <v>356054492</v>
      </c>
      <c r="O26" s="251"/>
      <c r="P26" s="252">
        <f>P9+P19+P25</f>
        <v>5624923856</v>
      </c>
      <c r="Q26" s="252"/>
      <c r="R26" s="27"/>
      <c r="S26" s="2"/>
    </row>
    <row r="27" spans="1:19" ht="8.4" customHeight="1" x14ac:dyDescent="0.2">
      <c r="A27" s="2"/>
      <c r="B27" s="8"/>
      <c r="C27" s="9"/>
      <c r="D27" s="28"/>
      <c r="E27" s="28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30"/>
      <c r="Q27" s="30"/>
      <c r="R27" s="30"/>
      <c r="S27" s="2"/>
    </row>
    <row r="28" spans="1:19" ht="20.25" customHeight="1" x14ac:dyDescent="0.2">
      <c r="A28" s="2"/>
      <c r="B28" s="10" t="s">
        <v>161</v>
      </c>
      <c r="C28" s="1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2"/>
      <c r="Q28" s="32"/>
      <c r="R28" s="33" t="s">
        <v>169</v>
      </c>
      <c r="S28" s="2"/>
    </row>
    <row r="29" spans="1:19" ht="12.9" customHeight="1" x14ac:dyDescent="0.2">
      <c r="A29" s="2"/>
      <c r="B29" s="261" t="s">
        <v>17</v>
      </c>
      <c r="C29" s="261"/>
      <c r="D29" s="258" t="s">
        <v>39</v>
      </c>
      <c r="E29" s="258"/>
      <c r="F29" s="258" t="s">
        <v>40</v>
      </c>
      <c r="G29" s="258"/>
      <c r="H29" s="258" t="s">
        <v>41</v>
      </c>
      <c r="I29" s="258"/>
      <c r="J29" s="258" t="s">
        <v>42</v>
      </c>
      <c r="K29" s="258"/>
      <c r="L29" s="258" t="s">
        <v>43</v>
      </c>
      <c r="M29" s="258"/>
      <c r="N29" s="258" t="s">
        <v>44</v>
      </c>
      <c r="O29" s="258"/>
      <c r="P29" s="258" t="s">
        <v>45</v>
      </c>
      <c r="Q29" s="258"/>
      <c r="R29" s="258" t="s">
        <v>46</v>
      </c>
      <c r="S29" s="2"/>
    </row>
    <row r="30" spans="1:19" ht="12.9" customHeight="1" x14ac:dyDescent="0.2">
      <c r="A30" s="2"/>
      <c r="B30" s="261"/>
      <c r="C30" s="261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"/>
    </row>
    <row r="31" spans="1:19" ht="14.15" customHeight="1" x14ac:dyDescent="0.2">
      <c r="A31" s="2"/>
      <c r="B31" s="259" t="s">
        <v>25</v>
      </c>
      <c r="C31" s="260"/>
      <c r="D31" s="240">
        <f>SUM(D32:E40)</f>
        <v>355087299</v>
      </c>
      <c r="E31" s="241"/>
      <c r="F31" s="240">
        <f>SUM(F32:G40)</f>
        <v>832940570</v>
      </c>
      <c r="G31" s="241"/>
      <c r="H31" s="240">
        <f>SUM(H32:I40)</f>
        <v>312751263</v>
      </c>
      <c r="I31" s="241"/>
      <c r="J31" s="240">
        <f>SUM(J32:K40)</f>
        <v>111248872</v>
      </c>
      <c r="K31" s="241"/>
      <c r="L31" s="240">
        <f>SUM(L32:M40)</f>
        <v>58653631</v>
      </c>
      <c r="M31" s="241"/>
      <c r="N31" s="240">
        <f>SUM(N32:O40)</f>
        <v>2492652</v>
      </c>
      <c r="O31" s="241"/>
      <c r="P31" s="240">
        <f>SUM(P32:Q40)</f>
        <v>522450398</v>
      </c>
      <c r="Q31" s="241"/>
      <c r="R31" s="113">
        <f>SUM(R32:R40)</f>
        <v>2195624685</v>
      </c>
      <c r="S31" s="2"/>
    </row>
    <row r="32" spans="1:19" ht="14.15" customHeight="1" x14ac:dyDescent="0.2">
      <c r="A32" s="2"/>
      <c r="B32" s="246" t="s">
        <v>36</v>
      </c>
      <c r="C32" s="246"/>
      <c r="D32" s="240">
        <v>2545710</v>
      </c>
      <c r="E32" s="241"/>
      <c r="F32" s="240">
        <v>34461000</v>
      </c>
      <c r="G32" s="241"/>
      <c r="H32" s="240">
        <v>5658489</v>
      </c>
      <c r="I32" s="241"/>
      <c r="J32" s="240">
        <v>0</v>
      </c>
      <c r="K32" s="241"/>
      <c r="L32" s="240">
        <v>1210442</v>
      </c>
      <c r="M32" s="241"/>
      <c r="N32" s="240">
        <v>0</v>
      </c>
      <c r="O32" s="241"/>
      <c r="P32" s="240">
        <v>61887475</v>
      </c>
      <c r="Q32" s="241"/>
      <c r="R32" s="113">
        <f t="shared" ref="R32:R40" si="2">SUM(D32:Q32)</f>
        <v>105763116</v>
      </c>
      <c r="S32" s="2"/>
    </row>
    <row r="33" spans="1:19" ht="14.15" customHeight="1" x14ac:dyDescent="0.2">
      <c r="A33" s="2"/>
      <c r="B33" s="246" t="s">
        <v>27</v>
      </c>
      <c r="C33" s="246"/>
      <c r="D33" s="240">
        <v>0</v>
      </c>
      <c r="E33" s="241"/>
      <c r="F33" s="240">
        <v>0</v>
      </c>
      <c r="G33" s="241"/>
      <c r="H33" s="240">
        <v>0</v>
      </c>
      <c r="I33" s="241"/>
      <c r="J33" s="240">
        <v>0</v>
      </c>
      <c r="K33" s="241"/>
      <c r="L33" s="240">
        <v>0</v>
      </c>
      <c r="M33" s="241"/>
      <c r="N33" s="240">
        <v>0</v>
      </c>
      <c r="O33" s="241"/>
      <c r="P33" s="240">
        <v>0</v>
      </c>
      <c r="Q33" s="241"/>
      <c r="R33" s="113">
        <f t="shared" si="2"/>
        <v>0</v>
      </c>
      <c r="S33" s="2"/>
    </row>
    <row r="34" spans="1:19" ht="14.15" customHeight="1" x14ac:dyDescent="0.2">
      <c r="A34" s="2"/>
      <c r="B34" s="245" t="s">
        <v>28</v>
      </c>
      <c r="C34" s="245"/>
      <c r="D34" s="240">
        <v>271317979</v>
      </c>
      <c r="E34" s="241"/>
      <c r="F34" s="240">
        <v>798479570</v>
      </c>
      <c r="G34" s="241"/>
      <c r="H34" s="240">
        <v>131628391</v>
      </c>
      <c r="I34" s="241"/>
      <c r="J34" s="240">
        <v>7240012</v>
      </c>
      <c r="K34" s="241"/>
      <c r="L34" s="240">
        <v>13753412</v>
      </c>
      <c r="M34" s="241"/>
      <c r="N34" s="240">
        <v>153804</v>
      </c>
      <c r="O34" s="241"/>
      <c r="P34" s="240">
        <v>455761993</v>
      </c>
      <c r="Q34" s="241"/>
      <c r="R34" s="113">
        <f t="shared" si="2"/>
        <v>1678335161</v>
      </c>
      <c r="S34" s="2"/>
    </row>
    <row r="35" spans="1:19" ht="14.15" customHeight="1" x14ac:dyDescent="0.2">
      <c r="A35" s="2"/>
      <c r="B35" s="246" t="s">
        <v>29</v>
      </c>
      <c r="C35" s="246"/>
      <c r="D35" s="240">
        <v>68463610</v>
      </c>
      <c r="E35" s="241"/>
      <c r="F35" s="240">
        <v>0</v>
      </c>
      <c r="G35" s="241"/>
      <c r="H35" s="240">
        <v>47684800</v>
      </c>
      <c r="I35" s="241"/>
      <c r="J35" s="240">
        <v>104008860</v>
      </c>
      <c r="K35" s="241"/>
      <c r="L35" s="240">
        <v>27269777</v>
      </c>
      <c r="M35" s="241"/>
      <c r="N35" s="240">
        <v>2338848</v>
      </c>
      <c r="O35" s="241"/>
      <c r="P35" s="240">
        <v>4800930</v>
      </c>
      <c r="Q35" s="241"/>
      <c r="R35" s="113">
        <f t="shared" si="2"/>
        <v>254566825</v>
      </c>
      <c r="S35" s="2"/>
    </row>
    <row r="36" spans="1:19" ht="14.15" customHeight="1" x14ac:dyDescent="0.2">
      <c r="A36" s="2"/>
      <c r="B36" s="255" t="s">
        <v>30</v>
      </c>
      <c r="C36" s="255"/>
      <c r="D36" s="240">
        <v>0</v>
      </c>
      <c r="E36" s="241"/>
      <c r="F36" s="240">
        <v>0</v>
      </c>
      <c r="G36" s="241"/>
      <c r="H36" s="240">
        <v>0</v>
      </c>
      <c r="I36" s="241"/>
      <c r="J36" s="240">
        <v>0</v>
      </c>
      <c r="K36" s="241"/>
      <c r="L36" s="240">
        <v>0</v>
      </c>
      <c r="M36" s="256"/>
      <c r="N36" s="253">
        <v>0</v>
      </c>
      <c r="O36" s="253"/>
      <c r="P36" s="254">
        <v>0</v>
      </c>
      <c r="Q36" s="254"/>
      <c r="R36" s="113">
        <f t="shared" si="2"/>
        <v>0</v>
      </c>
      <c r="S36" s="2"/>
    </row>
    <row r="37" spans="1:19" ht="14.15" customHeight="1" x14ac:dyDescent="0.2">
      <c r="A37" s="2"/>
      <c r="B37" s="257" t="s">
        <v>31</v>
      </c>
      <c r="C37" s="257"/>
      <c r="D37" s="240">
        <v>0</v>
      </c>
      <c r="E37" s="241"/>
      <c r="F37" s="240">
        <v>0</v>
      </c>
      <c r="G37" s="241"/>
      <c r="H37" s="240">
        <v>0</v>
      </c>
      <c r="I37" s="241"/>
      <c r="J37" s="240">
        <v>0</v>
      </c>
      <c r="K37" s="241"/>
      <c r="L37" s="240">
        <v>0</v>
      </c>
      <c r="M37" s="256"/>
      <c r="N37" s="253">
        <v>0</v>
      </c>
      <c r="O37" s="253"/>
      <c r="P37" s="254">
        <v>0</v>
      </c>
      <c r="Q37" s="254"/>
      <c r="R37" s="113">
        <f t="shared" si="2"/>
        <v>0</v>
      </c>
      <c r="S37" s="2"/>
    </row>
    <row r="38" spans="1:19" ht="14.15" customHeight="1" x14ac:dyDescent="0.2">
      <c r="A38" s="2"/>
      <c r="B38" s="255" t="s">
        <v>32</v>
      </c>
      <c r="C38" s="255"/>
      <c r="D38" s="240">
        <v>0</v>
      </c>
      <c r="E38" s="241"/>
      <c r="F38" s="240">
        <v>0</v>
      </c>
      <c r="G38" s="241"/>
      <c r="H38" s="240">
        <v>0</v>
      </c>
      <c r="I38" s="241"/>
      <c r="J38" s="240">
        <v>0</v>
      </c>
      <c r="K38" s="241"/>
      <c r="L38" s="240">
        <v>0</v>
      </c>
      <c r="M38" s="256"/>
      <c r="N38" s="253">
        <v>0</v>
      </c>
      <c r="O38" s="253"/>
      <c r="P38" s="254">
        <v>0</v>
      </c>
      <c r="Q38" s="254"/>
      <c r="R38" s="113">
        <f t="shared" si="2"/>
        <v>0</v>
      </c>
      <c r="S38" s="2"/>
    </row>
    <row r="39" spans="1:19" ht="14.15" customHeight="1" x14ac:dyDescent="0.2">
      <c r="A39" s="2"/>
      <c r="B39" s="246" t="s">
        <v>33</v>
      </c>
      <c r="C39" s="246"/>
      <c r="D39" s="240">
        <v>0</v>
      </c>
      <c r="E39" s="241"/>
      <c r="F39" s="240">
        <v>0</v>
      </c>
      <c r="G39" s="241"/>
      <c r="H39" s="240">
        <v>0</v>
      </c>
      <c r="I39" s="241"/>
      <c r="J39" s="240">
        <v>0</v>
      </c>
      <c r="K39" s="241"/>
      <c r="L39" s="240">
        <v>0</v>
      </c>
      <c r="M39" s="241"/>
      <c r="N39" s="240">
        <v>0</v>
      </c>
      <c r="O39" s="241"/>
      <c r="P39" s="240">
        <v>0</v>
      </c>
      <c r="Q39" s="241"/>
      <c r="R39" s="113">
        <f t="shared" si="2"/>
        <v>0</v>
      </c>
      <c r="S39" s="2"/>
    </row>
    <row r="40" spans="1:19" ht="14.15" customHeight="1" x14ac:dyDescent="0.2">
      <c r="A40" s="2"/>
      <c r="B40" s="246" t="s">
        <v>34</v>
      </c>
      <c r="C40" s="246"/>
      <c r="D40" s="240">
        <v>12760000</v>
      </c>
      <c r="E40" s="241"/>
      <c r="F40" s="240">
        <v>0</v>
      </c>
      <c r="G40" s="241"/>
      <c r="H40" s="240">
        <v>127779583</v>
      </c>
      <c r="I40" s="241"/>
      <c r="J40" s="240">
        <v>0</v>
      </c>
      <c r="K40" s="241"/>
      <c r="L40" s="240">
        <v>16420000</v>
      </c>
      <c r="M40" s="241"/>
      <c r="N40" s="240">
        <v>0</v>
      </c>
      <c r="O40" s="241"/>
      <c r="P40" s="240">
        <v>0</v>
      </c>
      <c r="Q40" s="241"/>
      <c r="R40" s="113">
        <f t="shared" si="2"/>
        <v>156959583</v>
      </c>
      <c r="S40" s="2"/>
    </row>
    <row r="41" spans="1:19" ht="14.15" customHeight="1" x14ac:dyDescent="0.2">
      <c r="A41" s="2"/>
      <c r="B41" s="247" t="s">
        <v>35</v>
      </c>
      <c r="C41" s="248"/>
      <c r="D41" s="249">
        <f>SUM(D42:E46)</f>
        <v>2309068922</v>
      </c>
      <c r="E41" s="250"/>
      <c r="F41" s="249">
        <f>SUM(F42:G46)</f>
        <v>0</v>
      </c>
      <c r="G41" s="250"/>
      <c r="H41" s="249">
        <f>SUM(H42:I46)</f>
        <v>0</v>
      </c>
      <c r="I41" s="250"/>
      <c r="J41" s="249">
        <f>SUM(J42:K46)</f>
        <v>0</v>
      </c>
      <c r="K41" s="250"/>
      <c r="L41" s="249">
        <f>SUM(L42:M46)</f>
        <v>673222842</v>
      </c>
      <c r="M41" s="250"/>
      <c r="N41" s="250">
        <f>SUM(N42:O46)</f>
        <v>126702026</v>
      </c>
      <c r="O41" s="251"/>
      <c r="P41" s="252">
        <f>SUM(P42:Q46)</f>
        <v>58700129</v>
      </c>
      <c r="Q41" s="252"/>
      <c r="R41" s="113">
        <f>SUM(R42:S46)</f>
        <v>3167693919</v>
      </c>
      <c r="S41" s="12"/>
    </row>
    <row r="42" spans="1:19" ht="14.15" customHeight="1" x14ac:dyDescent="0.2">
      <c r="A42" s="2"/>
      <c r="B42" s="246" t="s">
        <v>36</v>
      </c>
      <c r="C42" s="246"/>
      <c r="D42" s="240">
        <v>5462257</v>
      </c>
      <c r="E42" s="241"/>
      <c r="F42" s="240">
        <v>0</v>
      </c>
      <c r="G42" s="241"/>
      <c r="H42" s="240">
        <v>0</v>
      </c>
      <c r="I42" s="241"/>
      <c r="J42" s="240">
        <v>0</v>
      </c>
      <c r="K42" s="241"/>
      <c r="L42" s="240">
        <v>2135903</v>
      </c>
      <c r="M42" s="241"/>
      <c r="N42" s="240">
        <v>0</v>
      </c>
      <c r="O42" s="241"/>
      <c r="P42" s="240">
        <v>50111994</v>
      </c>
      <c r="Q42" s="241"/>
      <c r="R42" s="113">
        <f>SUM(D42:Q42)</f>
        <v>57710154</v>
      </c>
      <c r="S42" s="2"/>
    </row>
    <row r="43" spans="1:19" ht="14.15" customHeight="1" x14ac:dyDescent="0.2">
      <c r="A43" s="2"/>
      <c r="B43" s="246" t="s">
        <v>37</v>
      </c>
      <c r="C43" s="246"/>
      <c r="D43" s="240">
        <v>11257865</v>
      </c>
      <c r="E43" s="241"/>
      <c r="F43" s="240">
        <v>0</v>
      </c>
      <c r="G43" s="241"/>
      <c r="H43" s="240">
        <v>0</v>
      </c>
      <c r="I43" s="241"/>
      <c r="J43" s="240">
        <v>0</v>
      </c>
      <c r="K43" s="241"/>
      <c r="L43" s="240">
        <v>0</v>
      </c>
      <c r="M43" s="241"/>
      <c r="N43" s="240">
        <v>0</v>
      </c>
      <c r="O43" s="241"/>
      <c r="P43" s="240">
        <v>0</v>
      </c>
      <c r="Q43" s="241"/>
      <c r="R43" s="113">
        <f t="shared" ref="R43:R47" si="3">SUM(D43:Q43)</f>
        <v>11257865</v>
      </c>
      <c r="S43" s="2"/>
    </row>
    <row r="44" spans="1:19" ht="14.15" customHeight="1" x14ac:dyDescent="0.2">
      <c r="A44" s="2"/>
      <c r="B44" s="245" t="s">
        <v>29</v>
      </c>
      <c r="C44" s="245"/>
      <c r="D44" s="240">
        <v>2282503800</v>
      </c>
      <c r="E44" s="241"/>
      <c r="F44" s="240">
        <v>0</v>
      </c>
      <c r="G44" s="241"/>
      <c r="H44" s="240">
        <v>0</v>
      </c>
      <c r="I44" s="241"/>
      <c r="J44" s="240">
        <v>0</v>
      </c>
      <c r="K44" s="241"/>
      <c r="L44" s="240">
        <v>671086939</v>
      </c>
      <c r="M44" s="241"/>
      <c r="N44" s="240">
        <v>126702026</v>
      </c>
      <c r="O44" s="241"/>
      <c r="P44" s="240">
        <v>8588135</v>
      </c>
      <c r="Q44" s="241"/>
      <c r="R44" s="113">
        <f t="shared" si="3"/>
        <v>3088880900</v>
      </c>
      <c r="S44" s="2"/>
    </row>
    <row r="45" spans="1:19" ht="14.15" customHeight="1" x14ac:dyDescent="0.2">
      <c r="A45" s="2"/>
      <c r="B45" s="246" t="s">
        <v>33</v>
      </c>
      <c r="C45" s="246"/>
      <c r="D45" s="240">
        <v>0</v>
      </c>
      <c r="E45" s="241"/>
      <c r="F45" s="240">
        <v>0</v>
      </c>
      <c r="G45" s="241"/>
      <c r="H45" s="240">
        <v>0</v>
      </c>
      <c r="I45" s="241"/>
      <c r="J45" s="240">
        <v>0</v>
      </c>
      <c r="K45" s="241"/>
      <c r="L45" s="240">
        <v>0</v>
      </c>
      <c r="M45" s="241"/>
      <c r="N45" s="240">
        <v>0</v>
      </c>
      <c r="O45" s="241"/>
      <c r="P45" s="240">
        <v>0</v>
      </c>
      <c r="Q45" s="241"/>
      <c r="R45" s="113">
        <f t="shared" si="3"/>
        <v>0</v>
      </c>
      <c r="S45" s="2"/>
    </row>
    <row r="46" spans="1:19" ht="14.15" customHeight="1" x14ac:dyDescent="0.2">
      <c r="A46" s="2"/>
      <c r="B46" s="245" t="s">
        <v>34</v>
      </c>
      <c r="C46" s="245"/>
      <c r="D46" s="240">
        <v>9845000</v>
      </c>
      <c r="E46" s="241"/>
      <c r="F46" s="240">
        <v>0</v>
      </c>
      <c r="G46" s="241"/>
      <c r="H46" s="240">
        <v>0</v>
      </c>
      <c r="I46" s="241"/>
      <c r="J46" s="240">
        <v>0</v>
      </c>
      <c r="K46" s="241"/>
      <c r="L46" s="240">
        <v>0</v>
      </c>
      <c r="M46" s="241"/>
      <c r="N46" s="240">
        <v>0</v>
      </c>
      <c r="O46" s="241"/>
      <c r="P46" s="240">
        <v>0</v>
      </c>
      <c r="Q46" s="241"/>
      <c r="R46" s="113">
        <f t="shared" si="3"/>
        <v>9845000</v>
      </c>
      <c r="S46" s="2"/>
    </row>
    <row r="47" spans="1:19" ht="14.15" customHeight="1" x14ac:dyDescent="0.2">
      <c r="A47" s="2"/>
      <c r="B47" s="243" t="s">
        <v>38</v>
      </c>
      <c r="C47" s="244"/>
      <c r="D47" s="240">
        <v>3074466</v>
      </c>
      <c r="E47" s="241"/>
      <c r="F47" s="240">
        <v>1049028</v>
      </c>
      <c r="G47" s="241"/>
      <c r="H47" s="240">
        <v>3596821</v>
      </c>
      <c r="I47" s="241"/>
      <c r="J47" s="240">
        <v>25618602</v>
      </c>
      <c r="K47" s="241"/>
      <c r="L47" s="240">
        <v>10502905</v>
      </c>
      <c r="M47" s="241"/>
      <c r="N47" s="240">
        <v>0</v>
      </c>
      <c r="O47" s="241"/>
      <c r="P47" s="240">
        <v>217763430</v>
      </c>
      <c r="Q47" s="241"/>
      <c r="R47" s="113">
        <f t="shared" si="3"/>
        <v>261605252</v>
      </c>
      <c r="S47" s="2"/>
    </row>
    <row r="48" spans="1:19" ht="13.5" customHeight="1" x14ac:dyDescent="0.2">
      <c r="A48" s="2"/>
      <c r="B48" s="242" t="s">
        <v>46</v>
      </c>
      <c r="C48" s="242"/>
      <c r="D48" s="240">
        <f>D31+D41+D47</f>
        <v>2667230687</v>
      </c>
      <c r="E48" s="241"/>
      <c r="F48" s="240">
        <f>F31+F41+F47</f>
        <v>833989598</v>
      </c>
      <c r="G48" s="241"/>
      <c r="H48" s="240">
        <f>H31+H41+H47</f>
        <v>316348084</v>
      </c>
      <c r="I48" s="241"/>
      <c r="J48" s="240">
        <f>J31+J41+J47</f>
        <v>136867474</v>
      </c>
      <c r="K48" s="241"/>
      <c r="L48" s="240">
        <f>L31+L41+L47</f>
        <v>742379378</v>
      </c>
      <c r="M48" s="241"/>
      <c r="N48" s="240">
        <f>N31+N41+N47</f>
        <v>129194678</v>
      </c>
      <c r="O48" s="241"/>
      <c r="P48" s="240">
        <f>P31+P41+P47</f>
        <v>798913957</v>
      </c>
      <c r="Q48" s="241"/>
      <c r="R48" s="113">
        <f>R31+R41+R47</f>
        <v>5624923856</v>
      </c>
      <c r="S48" s="2"/>
    </row>
    <row r="49" spans="1:20" ht="3" customHeight="1" x14ac:dyDescent="0.2">
      <c r="A49" s="2"/>
      <c r="B49" s="2"/>
      <c r="C49" s="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2"/>
      <c r="T49" s="2"/>
    </row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</mergeCells>
  <phoneticPr fontId="4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9" tint="0.39997558519241921"/>
  </sheetPr>
  <dimension ref="C1:K17"/>
  <sheetViews>
    <sheetView view="pageBreakPreview" zoomScale="80" zoomScaleNormal="80" zoomScaleSheetLayoutView="80" workbookViewId="0">
      <selection activeCell="D10" sqref="D10"/>
    </sheetView>
  </sheetViews>
  <sheetFormatPr defaultColWidth="9" defaultRowHeight="13" x14ac:dyDescent="0.2"/>
  <cols>
    <col min="1" max="1" width="19.453125" style="49" bestFit="1" customWidth="1"/>
    <col min="2" max="2" width="1" style="49" customWidth="1"/>
    <col min="3" max="3" width="26.08984375" style="49" bestFit="1" customWidth="1"/>
    <col min="4" max="4" width="18.6328125" style="49" customWidth="1"/>
    <col min="5" max="5" width="20" style="49" bestFit="1" customWidth="1"/>
    <col min="6" max="6" width="3.453125" style="49" customWidth="1"/>
    <col min="7" max="7" width="26.08984375" style="49" bestFit="1" customWidth="1"/>
    <col min="8" max="8" width="18.6328125" style="49" customWidth="1"/>
    <col min="9" max="9" width="20" style="49" bestFit="1" customWidth="1"/>
    <col min="10" max="10" width="11.36328125" style="49" customWidth="1"/>
    <col min="11" max="16384" width="9" style="49"/>
  </cols>
  <sheetData>
    <row r="1" spans="3:11" ht="11.25" customHeight="1" x14ac:dyDescent="0.2"/>
    <row r="2" spans="3:11" ht="19.5" customHeight="1" x14ac:dyDescent="0.2">
      <c r="C2" s="131" t="s">
        <v>67</v>
      </c>
      <c r="D2" s="67"/>
      <c r="E2" s="68" t="s">
        <v>174</v>
      </c>
      <c r="F2" s="67"/>
      <c r="G2" s="132" t="s">
        <v>68</v>
      </c>
      <c r="H2" s="67"/>
      <c r="I2" s="68" t="s">
        <v>174</v>
      </c>
    </row>
    <row r="3" spans="3:11" s="55" customFormat="1" ht="30" customHeight="1" x14ac:dyDescent="0.2">
      <c r="C3" s="209" t="s">
        <v>62</v>
      </c>
      <c r="D3" s="209" t="s">
        <v>69</v>
      </c>
      <c r="E3" s="209" t="s">
        <v>70</v>
      </c>
      <c r="G3" s="209" t="s">
        <v>62</v>
      </c>
      <c r="H3" s="209" t="s">
        <v>69</v>
      </c>
      <c r="I3" s="209" t="s">
        <v>70</v>
      </c>
    </row>
    <row r="4" spans="3:11" s="55" customFormat="1" ht="16.25" customHeight="1" x14ac:dyDescent="0.2">
      <c r="C4" s="133" t="s">
        <v>71</v>
      </c>
      <c r="D4" s="134"/>
      <c r="E4" s="134"/>
      <c r="F4" s="100"/>
      <c r="G4" s="134" t="s">
        <v>71</v>
      </c>
      <c r="H4" s="134"/>
      <c r="I4" s="134"/>
    </row>
    <row r="5" spans="3:11" s="55" customFormat="1" ht="21" customHeight="1" x14ac:dyDescent="0.2">
      <c r="C5" s="232" t="s">
        <v>66</v>
      </c>
      <c r="D5" s="137"/>
      <c r="E5" s="137"/>
      <c r="F5" s="135"/>
      <c r="G5" s="233" t="s">
        <v>66</v>
      </c>
      <c r="H5" s="137"/>
      <c r="I5" s="137"/>
    </row>
    <row r="6" spans="3:11" s="55" customFormat="1" ht="21" customHeight="1" x14ac:dyDescent="0.2">
      <c r="C6" s="129" t="str">
        <f>未収金及び長期延滞債権!C6</f>
        <v>　産業振興推進生活支援金</v>
      </c>
      <c r="D6" s="137">
        <f>ROUND(未収金及び長期延滞債権!D6/1000,0)</f>
        <v>200</v>
      </c>
      <c r="E6" s="137">
        <f>ROUND(未収金及び長期延滞債権!E6/1000,0)</f>
        <v>0</v>
      </c>
      <c r="F6" s="135"/>
      <c r="G6" s="129" t="str">
        <f>未収金及び長期延滞債権!G6</f>
        <v>　産業振興推進生活支援金</v>
      </c>
      <c r="H6" s="137">
        <f>ROUND(未収金及び長期延滞債権!H6/1000,0)</f>
        <v>150</v>
      </c>
      <c r="I6" s="137">
        <f>ROUND(未収金及び長期延滞債権!I6/1000,0)</f>
        <v>0</v>
      </c>
    </row>
    <row r="7" spans="3:11" s="55" customFormat="1" ht="21" customHeight="1" thickBot="1" x14ac:dyDescent="0.25">
      <c r="C7" s="138" t="s">
        <v>72</v>
      </c>
      <c r="D7" s="139">
        <f>ROUND(未収金及び長期延滞債権!D7/1000,0)</f>
        <v>200</v>
      </c>
      <c r="E7" s="139">
        <f>ROUND(未収金及び長期延滞債権!E7/1000,0)</f>
        <v>0</v>
      </c>
      <c r="F7" s="135"/>
      <c r="G7" s="141" t="s">
        <v>72</v>
      </c>
      <c r="H7" s="139">
        <f>ROUND(未収金及び長期延滞債権!H7/1000,0)</f>
        <v>150</v>
      </c>
      <c r="I7" s="139">
        <f>ROUND(未収金及び長期延滞債権!I7/1000,0)</f>
        <v>0</v>
      </c>
    </row>
    <row r="8" spans="3:11" s="55" customFormat="1" ht="16.25" customHeight="1" thickTop="1" x14ac:dyDescent="0.2">
      <c r="C8" s="142" t="s">
        <v>73</v>
      </c>
      <c r="D8" s="143"/>
      <c r="E8" s="143"/>
      <c r="F8" s="135"/>
      <c r="G8" s="143" t="s">
        <v>73</v>
      </c>
      <c r="H8" s="143"/>
      <c r="I8" s="143"/>
    </row>
    <row r="9" spans="3:11" s="55" customFormat="1" ht="16.25" customHeight="1" x14ac:dyDescent="0.2">
      <c r="C9" s="136" t="s">
        <v>74</v>
      </c>
      <c r="D9" s="137"/>
      <c r="E9" s="137"/>
      <c r="F9" s="135"/>
      <c r="G9" s="137" t="s">
        <v>74</v>
      </c>
      <c r="H9" s="137"/>
      <c r="I9" s="137"/>
    </row>
    <row r="10" spans="3:11" s="55" customFormat="1" ht="21" customHeight="1" x14ac:dyDescent="0.2">
      <c r="C10" s="129" t="str">
        <f>未収金及び長期延滞債権!C10</f>
        <v>　村民税</v>
      </c>
      <c r="D10" s="96">
        <f>ROUND(未収金及び長期延滞債権!D10/1000,0)</f>
        <v>0</v>
      </c>
      <c r="E10" s="96">
        <f>ROUND(未収金及び長期延滞債権!E10/1000,0)</f>
        <v>0</v>
      </c>
      <c r="F10" s="135"/>
      <c r="G10" s="96" t="str">
        <f>C10</f>
        <v>　村民税</v>
      </c>
      <c r="H10" s="96">
        <f>ROUND(未収金及び長期延滞債権!H10/1000,0)</f>
        <v>394</v>
      </c>
      <c r="I10" s="96">
        <f>ROUND(未収金及び長期延滞債権!I10/1000,0)</f>
        <v>0</v>
      </c>
    </row>
    <row r="11" spans="3:11" s="55" customFormat="1" ht="21" customHeight="1" x14ac:dyDescent="0.2">
      <c r="C11" s="129" t="str">
        <f>未収金及び長期延滞債権!C11</f>
        <v>　固定資産税</v>
      </c>
      <c r="D11" s="96">
        <f>ROUND(未収金及び長期延滞債権!D11/1000,0)</f>
        <v>0</v>
      </c>
      <c r="E11" s="96">
        <f>ROUND(未収金及び長期延滞債権!E11/1000,0)</f>
        <v>0</v>
      </c>
      <c r="F11" s="135"/>
      <c r="G11" s="96" t="str">
        <f>C11</f>
        <v>　固定資産税</v>
      </c>
      <c r="H11" s="96">
        <f>ROUND(未収金及び長期延滞債権!H11/1000,0)</f>
        <v>53</v>
      </c>
      <c r="I11" s="96">
        <f>ROUND(未収金及び長期延滞債権!I11/1000,0)</f>
        <v>0</v>
      </c>
    </row>
    <row r="12" spans="3:11" s="55" customFormat="1" ht="21" customHeight="1" thickBot="1" x14ac:dyDescent="0.25">
      <c r="C12" s="138" t="s">
        <v>72</v>
      </c>
      <c r="D12" s="139">
        <f>ROUND(未収金及び長期延滞債権!D12/1000,0)</f>
        <v>0</v>
      </c>
      <c r="E12" s="139">
        <f>ROUND(未収金及び長期延滞債権!E12/1000,0)</f>
        <v>0</v>
      </c>
      <c r="F12" s="135"/>
      <c r="G12" s="141" t="s">
        <v>72</v>
      </c>
      <c r="H12" s="139">
        <f>ROUND(未収金及び長期延滞債権!H12/1000,0)</f>
        <v>447</v>
      </c>
      <c r="I12" s="139">
        <f>ROUND(未収金及び長期延滞債権!I12/1000,0)</f>
        <v>0</v>
      </c>
    </row>
    <row r="13" spans="3:11" s="55" customFormat="1" ht="21" customHeight="1" thickTop="1" x14ac:dyDescent="0.2">
      <c r="C13" s="144" t="s">
        <v>9</v>
      </c>
      <c r="D13" s="137">
        <f>ROUND(未収金及び長期延滞債権!D13/1000,0)</f>
        <v>200</v>
      </c>
      <c r="E13" s="137">
        <f>ROUND(未収金及び長期延滞債権!E13/1000,0)</f>
        <v>0</v>
      </c>
      <c r="F13" s="135"/>
      <c r="G13" s="145" t="s">
        <v>9</v>
      </c>
      <c r="H13" s="137">
        <f>ROUND(未収金及び長期延滞債権!H13/1000,0)</f>
        <v>597</v>
      </c>
      <c r="I13" s="137">
        <f>ROUND(未収金及び長期延滞債権!I13/1000,0)</f>
        <v>0</v>
      </c>
    </row>
    <row r="14" spans="3:11" s="55" customFormat="1" ht="21" customHeight="1" x14ac:dyDescent="0.2">
      <c r="C14" s="71"/>
      <c r="D14" s="72"/>
      <c r="E14" s="72"/>
      <c r="F14" s="70"/>
      <c r="G14" s="73"/>
      <c r="H14" s="72"/>
      <c r="I14" s="72"/>
    </row>
    <row r="15" spans="3:11" ht="6.75" customHeight="1" x14ac:dyDescent="0.2">
      <c r="C15" s="74"/>
      <c r="D15" s="75"/>
      <c r="E15" s="75"/>
      <c r="F15" s="51"/>
      <c r="G15" s="51"/>
      <c r="H15" s="51"/>
      <c r="I15" s="76"/>
      <c r="J15" s="52"/>
      <c r="K15" s="52"/>
    </row>
    <row r="16" spans="3:11" ht="18.75" customHeight="1" x14ac:dyDescent="0.2">
      <c r="C16" s="52"/>
      <c r="D16" s="51"/>
      <c r="E16" s="51"/>
      <c r="F16" s="51"/>
      <c r="G16" s="51"/>
      <c r="H16" s="51"/>
      <c r="I16" s="76"/>
      <c r="J16" s="52"/>
      <c r="K16" s="52"/>
    </row>
    <row r="17" spans="3:10" x14ac:dyDescent="0.2">
      <c r="C17" s="52"/>
      <c r="D17" s="77"/>
      <c r="E17" s="77"/>
      <c r="F17" s="77"/>
      <c r="G17" s="77"/>
      <c r="H17" s="52"/>
      <c r="I17" s="52"/>
      <c r="J17" s="52"/>
    </row>
  </sheetData>
  <phoneticPr fontId="4"/>
  <pageMargins left="0.59055118110236227" right="0.11811023622047245" top="0.47244094488188981" bottom="0.59055118110236227" header="0.31496062992125984" footer="0.31496062992125984"/>
  <pageSetup paperSize="9" scale="105" orientation="landscape" r:id="rId1"/>
  <rowBreaks count="1" manualBreakCount="1">
    <brk id="14" min="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L32"/>
  <sheetViews>
    <sheetView view="pageBreakPreview" topLeftCell="A8" zoomScale="80" zoomScaleNormal="100" zoomScaleSheetLayoutView="80" workbookViewId="0">
      <selection activeCell="D18" sqref="D18"/>
    </sheetView>
  </sheetViews>
  <sheetFormatPr defaultColWidth="9" defaultRowHeight="13" x14ac:dyDescent="0.2"/>
  <cols>
    <col min="1" max="1" width="4.36328125" style="49" customWidth="1"/>
    <col min="2" max="2" width="31.81640625" style="49" bestFit="1" customWidth="1"/>
    <col min="3" max="3" width="12.81640625" style="49" bestFit="1" customWidth="1"/>
    <col min="4" max="4" width="18.81640625" style="49" bestFit="1" customWidth="1"/>
    <col min="5" max="5" width="12.81640625" style="49" bestFit="1" customWidth="1"/>
    <col min="6" max="6" width="15" style="49" bestFit="1" customWidth="1"/>
    <col min="7" max="8" width="11.453125" style="49" bestFit="1" customWidth="1"/>
    <col min="9" max="9" width="12.81640625" style="49" bestFit="1" customWidth="1"/>
    <col min="10" max="11" width="15.54296875" style="49" bestFit="1" customWidth="1"/>
    <col min="12" max="12" width="11.453125" style="49" bestFit="1" customWidth="1"/>
    <col min="13" max="13" width="0.6328125" style="49" customWidth="1"/>
    <col min="14" max="14" width="5.36328125" style="49" customWidth="1"/>
    <col min="15" max="16384" width="9" style="49"/>
  </cols>
  <sheetData>
    <row r="1" spans="1:12" ht="16.5" customHeight="1" x14ac:dyDescent="0.2"/>
    <row r="2" spans="1:12" ht="14" x14ac:dyDescent="0.2">
      <c r="B2" s="146" t="s">
        <v>75</v>
      </c>
    </row>
    <row r="3" spans="1:12" ht="14" x14ac:dyDescent="0.2">
      <c r="A3" s="52"/>
      <c r="B3" s="147" t="s">
        <v>76</v>
      </c>
      <c r="C3" s="61"/>
      <c r="D3" s="62"/>
      <c r="E3" s="62"/>
      <c r="F3" s="62"/>
      <c r="G3" s="62"/>
      <c r="H3" s="62"/>
      <c r="I3" s="62"/>
      <c r="J3" s="62"/>
      <c r="K3" s="62"/>
      <c r="L3" s="148" t="s">
        <v>169</v>
      </c>
    </row>
    <row r="4" spans="1:12" ht="15.9" customHeight="1" x14ac:dyDescent="0.2">
      <c r="A4" s="52"/>
      <c r="B4" s="288" t="s">
        <v>60</v>
      </c>
      <c r="C4" s="286" t="s">
        <v>77</v>
      </c>
      <c r="D4" s="214"/>
      <c r="E4" s="291" t="s">
        <v>78</v>
      </c>
      <c r="F4" s="288" t="s">
        <v>79</v>
      </c>
      <c r="G4" s="288" t="s">
        <v>80</v>
      </c>
      <c r="H4" s="288" t="s">
        <v>81</v>
      </c>
      <c r="I4" s="286" t="s">
        <v>82</v>
      </c>
      <c r="J4" s="215"/>
      <c r="K4" s="216"/>
      <c r="L4" s="288" t="s">
        <v>83</v>
      </c>
    </row>
    <row r="5" spans="1:12" ht="30" customHeight="1" x14ac:dyDescent="0.2">
      <c r="A5" s="52"/>
      <c r="B5" s="290"/>
      <c r="C5" s="289"/>
      <c r="D5" s="217" t="s">
        <v>84</v>
      </c>
      <c r="E5" s="292"/>
      <c r="F5" s="289"/>
      <c r="G5" s="289"/>
      <c r="H5" s="289"/>
      <c r="I5" s="287"/>
      <c r="J5" s="218" t="s">
        <v>85</v>
      </c>
      <c r="K5" s="218" t="s">
        <v>86</v>
      </c>
      <c r="L5" s="289"/>
    </row>
    <row r="6" spans="1:12" ht="30.65" customHeight="1" x14ac:dyDescent="0.2">
      <c r="A6" s="52"/>
      <c r="B6" s="149" t="s">
        <v>87</v>
      </c>
      <c r="C6" s="150"/>
      <c r="D6" s="151"/>
      <c r="E6" s="152"/>
      <c r="F6" s="153"/>
      <c r="G6" s="153"/>
      <c r="H6" s="153"/>
      <c r="I6" s="153"/>
      <c r="J6" s="153"/>
      <c r="K6" s="153"/>
      <c r="L6" s="153"/>
    </row>
    <row r="7" spans="1:12" ht="30.65" customHeight="1" x14ac:dyDescent="0.2">
      <c r="A7" s="52"/>
      <c r="B7" s="149" t="s">
        <v>88</v>
      </c>
      <c r="C7" s="150">
        <f>SUM(E7:L7)</f>
        <v>2264721</v>
      </c>
      <c r="D7" s="151">
        <v>2083488</v>
      </c>
      <c r="E7" s="152">
        <v>2264721</v>
      </c>
      <c r="F7" s="153">
        <v>0</v>
      </c>
      <c r="G7" s="154">
        <v>0</v>
      </c>
      <c r="H7" s="153">
        <v>0</v>
      </c>
      <c r="I7" s="154">
        <v>0</v>
      </c>
      <c r="J7" s="154">
        <v>0</v>
      </c>
      <c r="K7" s="154">
        <v>0</v>
      </c>
      <c r="L7" s="153">
        <v>0</v>
      </c>
    </row>
    <row r="8" spans="1:12" ht="30.65" customHeight="1" x14ac:dyDescent="0.2">
      <c r="A8" s="52"/>
      <c r="B8" s="149" t="s">
        <v>89</v>
      </c>
      <c r="C8" s="150">
        <f t="shared" ref="C8:C17" si="0">SUM(E8:L8)</f>
        <v>138955825</v>
      </c>
      <c r="D8" s="151">
        <v>6308431</v>
      </c>
      <c r="E8" s="152">
        <v>138955825</v>
      </c>
      <c r="F8" s="153">
        <v>0</v>
      </c>
      <c r="G8" s="154">
        <v>0</v>
      </c>
      <c r="H8" s="153">
        <v>0</v>
      </c>
      <c r="I8" s="154">
        <v>0</v>
      </c>
      <c r="J8" s="154">
        <v>0</v>
      </c>
      <c r="K8" s="154">
        <v>0</v>
      </c>
      <c r="L8" s="154">
        <v>0</v>
      </c>
    </row>
    <row r="9" spans="1:12" ht="30.65" customHeight="1" x14ac:dyDescent="0.2">
      <c r="A9" s="52"/>
      <c r="B9" s="149" t="s">
        <v>90</v>
      </c>
      <c r="C9" s="150">
        <f t="shared" si="0"/>
        <v>218708984</v>
      </c>
      <c r="D9" s="151">
        <v>6233400</v>
      </c>
      <c r="E9" s="152">
        <v>508984</v>
      </c>
      <c r="F9" s="154">
        <v>0</v>
      </c>
      <c r="G9" s="154">
        <v>87800000</v>
      </c>
      <c r="H9" s="154">
        <v>130400000</v>
      </c>
      <c r="I9" s="154">
        <v>0</v>
      </c>
      <c r="J9" s="154">
        <v>0</v>
      </c>
      <c r="K9" s="154">
        <v>0</v>
      </c>
      <c r="L9" s="154">
        <v>0</v>
      </c>
    </row>
    <row r="10" spans="1:12" ht="30.65" customHeight="1" x14ac:dyDescent="0.2">
      <c r="A10" s="52"/>
      <c r="B10" s="149" t="s">
        <v>91</v>
      </c>
      <c r="C10" s="150">
        <f t="shared" si="0"/>
        <v>6668688</v>
      </c>
      <c r="D10" s="151">
        <v>720424</v>
      </c>
      <c r="E10" s="152">
        <v>6668688</v>
      </c>
      <c r="F10" s="153">
        <v>0</v>
      </c>
      <c r="G10" s="153">
        <v>0</v>
      </c>
      <c r="H10" s="153">
        <v>0</v>
      </c>
      <c r="I10" s="154">
        <v>0</v>
      </c>
      <c r="J10" s="154">
        <v>0</v>
      </c>
      <c r="K10" s="154">
        <v>0</v>
      </c>
      <c r="L10" s="153">
        <v>0</v>
      </c>
    </row>
    <row r="11" spans="1:12" ht="30.65" customHeight="1" x14ac:dyDescent="0.2">
      <c r="A11" s="52"/>
      <c r="B11" s="149" t="s">
        <v>92</v>
      </c>
      <c r="C11" s="150">
        <f t="shared" si="0"/>
        <v>4577310</v>
      </c>
      <c r="D11" s="151">
        <v>831557</v>
      </c>
      <c r="E11" s="152">
        <v>1677310</v>
      </c>
      <c r="F11" s="153">
        <v>0</v>
      </c>
      <c r="G11" s="153">
        <v>2900000</v>
      </c>
      <c r="H11" s="153">
        <v>0</v>
      </c>
      <c r="I11" s="154">
        <v>0</v>
      </c>
      <c r="J11" s="154">
        <v>0</v>
      </c>
      <c r="K11" s="154">
        <v>0</v>
      </c>
      <c r="L11" s="153">
        <v>0</v>
      </c>
    </row>
    <row r="12" spans="1:12" ht="30.65" customHeight="1" x14ac:dyDescent="0.2">
      <c r="A12" s="52"/>
      <c r="B12" s="149" t="s">
        <v>93</v>
      </c>
      <c r="C12" s="150">
        <f t="shared" si="0"/>
        <v>2154320476</v>
      </c>
      <c r="D12" s="151">
        <v>213511718</v>
      </c>
      <c r="E12" s="152">
        <v>2108251860</v>
      </c>
      <c r="F12" s="153">
        <v>0</v>
      </c>
      <c r="G12" s="154">
        <v>0</v>
      </c>
      <c r="H12" s="154">
        <v>46068616</v>
      </c>
      <c r="I12" s="154">
        <v>0</v>
      </c>
      <c r="J12" s="154">
        <v>0</v>
      </c>
      <c r="K12" s="154">
        <v>0</v>
      </c>
      <c r="L12" s="153">
        <v>0</v>
      </c>
    </row>
    <row r="13" spans="1:12" ht="30.65" customHeight="1" x14ac:dyDescent="0.2">
      <c r="A13" s="52"/>
      <c r="B13" s="149" t="s">
        <v>94</v>
      </c>
      <c r="C13" s="150"/>
      <c r="D13" s="151"/>
      <c r="E13" s="152"/>
      <c r="F13" s="153"/>
      <c r="G13" s="153"/>
      <c r="H13" s="153"/>
      <c r="I13" s="153"/>
      <c r="J13" s="153"/>
      <c r="K13" s="153"/>
      <c r="L13" s="153"/>
    </row>
    <row r="14" spans="1:12" ht="30.65" customHeight="1" x14ac:dyDescent="0.2">
      <c r="A14" s="52"/>
      <c r="B14" s="149" t="s">
        <v>95</v>
      </c>
      <c r="C14" s="150">
        <f t="shared" si="0"/>
        <v>385912541</v>
      </c>
      <c r="D14" s="151">
        <v>32199835</v>
      </c>
      <c r="E14" s="152">
        <v>29211950</v>
      </c>
      <c r="F14" s="153">
        <v>0</v>
      </c>
      <c r="G14" s="153">
        <v>113863884</v>
      </c>
      <c r="H14" s="154">
        <v>242836707</v>
      </c>
      <c r="I14" s="154">
        <v>0</v>
      </c>
      <c r="J14" s="154">
        <v>0</v>
      </c>
      <c r="K14" s="154">
        <v>0</v>
      </c>
      <c r="L14" s="154">
        <v>0</v>
      </c>
    </row>
    <row r="15" spans="1:12" ht="30.65" customHeight="1" x14ac:dyDescent="0.2">
      <c r="A15" s="52"/>
      <c r="B15" s="149" t="s">
        <v>96</v>
      </c>
      <c r="C15" s="150">
        <f t="shared" si="0"/>
        <v>631193</v>
      </c>
      <c r="D15" s="151">
        <v>129153</v>
      </c>
      <c r="E15" s="152">
        <v>631193</v>
      </c>
      <c r="F15" s="154">
        <v>0</v>
      </c>
      <c r="G15" s="154">
        <v>0</v>
      </c>
      <c r="H15" s="153">
        <v>0</v>
      </c>
      <c r="I15" s="154">
        <v>0</v>
      </c>
      <c r="J15" s="154">
        <v>0</v>
      </c>
      <c r="K15" s="154">
        <v>0</v>
      </c>
      <c r="L15" s="154">
        <v>0</v>
      </c>
    </row>
    <row r="16" spans="1:12" ht="30.65" customHeight="1" x14ac:dyDescent="0.2">
      <c r="A16" s="52"/>
      <c r="B16" s="149" t="s">
        <v>97</v>
      </c>
      <c r="C16" s="150">
        <f t="shared" si="0"/>
        <v>0</v>
      </c>
      <c r="D16" s="155">
        <v>0</v>
      </c>
      <c r="E16" s="156">
        <v>0</v>
      </c>
      <c r="F16" s="156">
        <v>0</v>
      </c>
      <c r="G16" s="156">
        <v>0</v>
      </c>
      <c r="H16" s="156">
        <v>0</v>
      </c>
      <c r="I16" s="154">
        <v>0</v>
      </c>
      <c r="J16" s="154">
        <v>0</v>
      </c>
      <c r="K16" s="154">
        <v>0</v>
      </c>
      <c r="L16" s="154">
        <v>0</v>
      </c>
    </row>
    <row r="17" spans="1:12" ht="30.65" customHeight="1" x14ac:dyDescent="0.2">
      <c r="A17" s="52"/>
      <c r="B17" s="149" t="s">
        <v>98</v>
      </c>
      <c r="C17" s="150">
        <f t="shared" si="0"/>
        <v>0</v>
      </c>
      <c r="D17" s="151">
        <v>0</v>
      </c>
      <c r="E17" s="152">
        <v>0</v>
      </c>
      <c r="F17" s="154">
        <v>0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</row>
    <row r="18" spans="1:12" ht="30.65" customHeight="1" x14ac:dyDescent="0.2">
      <c r="A18" s="52"/>
      <c r="B18" s="157" t="s">
        <v>46</v>
      </c>
      <c r="C18" s="158">
        <f t="shared" ref="C18:L18" si="1">SUM(C7:C17)</f>
        <v>2912039738</v>
      </c>
      <c r="D18" s="151">
        <f t="shared" si="1"/>
        <v>262018006</v>
      </c>
      <c r="E18" s="152">
        <f t="shared" si="1"/>
        <v>2288170531</v>
      </c>
      <c r="F18" s="153">
        <f t="shared" si="1"/>
        <v>0</v>
      </c>
      <c r="G18" s="153">
        <f t="shared" si="1"/>
        <v>204563884</v>
      </c>
      <c r="H18" s="153">
        <f t="shared" si="1"/>
        <v>419305323</v>
      </c>
      <c r="I18" s="153">
        <f t="shared" si="1"/>
        <v>0</v>
      </c>
      <c r="J18" s="153">
        <f t="shared" si="1"/>
        <v>0</v>
      </c>
      <c r="K18" s="153">
        <f t="shared" si="1"/>
        <v>0</v>
      </c>
      <c r="L18" s="153">
        <f t="shared" si="1"/>
        <v>0</v>
      </c>
    </row>
    <row r="19" spans="1:12" ht="24.9" customHeight="1" x14ac:dyDescent="0.2">
      <c r="A19" s="52"/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24.9" customHeight="1" x14ac:dyDescent="0.2">
      <c r="A20" s="52"/>
      <c r="B20" s="63"/>
      <c r="C20" s="64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3.75" customHeight="1" x14ac:dyDescent="0.2">
      <c r="A21" s="5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" customHeight="1" x14ac:dyDescent="0.2"/>
    <row r="32" spans="1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78740157480314965" top="0.74803149606299213" bottom="0.15748031496062992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9" tint="0.39997558519241921"/>
  </sheetPr>
  <dimension ref="A1:L32"/>
  <sheetViews>
    <sheetView view="pageBreakPreview" zoomScale="80" zoomScaleNormal="100" zoomScaleSheetLayoutView="80" workbookViewId="0">
      <selection activeCell="B4" sqref="B4:B5"/>
    </sheetView>
  </sheetViews>
  <sheetFormatPr defaultColWidth="9" defaultRowHeight="13" x14ac:dyDescent="0.2"/>
  <cols>
    <col min="1" max="1" width="4.36328125" style="49" customWidth="1"/>
    <col min="2" max="2" width="31.81640625" style="49" bestFit="1" customWidth="1"/>
    <col min="3" max="3" width="12.81640625" style="49" bestFit="1" customWidth="1"/>
    <col min="4" max="4" width="18.81640625" style="49" bestFit="1" customWidth="1"/>
    <col min="5" max="5" width="10.54296875" style="49" bestFit="1" customWidth="1"/>
    <col min="6" max="6" width="15" style="49" bestFit="1" customWidth="1"/>
    <col min="7" max="8" width="10.54296875" style="49" bestFit="1" customWidth="1"/>
    <col min="9" max="9" width="12.81640625" style="49" bestFit="1" customWidth="1"/>
    <col min="10" max="11" width="15.54296875" style="49" bestFit="1" customWidth="1"/>
    <col min="12" max="12" width="13.54296875" style="49" bestFit="1" customWidth="1"/>
    <col min="13" max="13" width="0.6328125" style="49" customWidth="1"/>
    <col min="14" max="14" width="5.36328125" style="49" customWidth="1"/>
    <col min="15" max="16384" width="9" style="49"/>
  </cols>
  <sheetData>
    <row r="1" spans="1:12" ht="16.5" customHeight="1" x14ac:dyDescent="0.2"/>
    <row r="2" spans="1:12" ht="14" x14ac:dyDescent="0.2">
      <c r="B2" s="146" t="s">
        <v>75</v>
      </c>
    </row>
    <row r="3" spans="1:12" ht="14" x14ac:dyDescent="0.2">
      <c r="A3" s="52"/>
      <c r="B3" s="147" t="s">
        <v>76</v>
      </c>
      <c r="C3" s="61"/>
      <c r="D3" s="62"/>
      <c r="E3" s="62"/>
      <c r="F3" s="62"/>
      <c r="G3" s="62"/>
      <c r="H3" s="62"/>
      <c r="I3" s="62"/>
      <c r="J3" s="62"/>
      <c r="K3" s="62"/>
      <c r="L3" s="148" t="s">
        <v>174</v>
      </c>
    </row>
    <row r="4" spans="1:12" ht="15.9" customHeight="1" x14ac:dyDescent="0.2">
      <c r="A4" s="52"/>
      <c r="B4" s="288" t="s">
        <v>60</v>
      </c>
      <c r="C4" s="286" t="s">
        <v>77</v>
      </c>
      <c r="D4" s="214"/>
      <c r="E4" s="291" t="s">
        <v>78</v>
      </c>
      <c r="F4" s="288" t="s">
        <v>79</v>
      </c>
      <c r="G4" s="288" t="s">
        <v>80</v>
      </c>
      <c r="H4" s="288" t="s">
        <v>81</v>
      </c>
      <c r="I4" s="286" t="s">
        <v>82</v>
      </c>
      <c r="J4" s="215"/>
      <c r="K4" s="216"/>
      <c r="L4" s="288" t="s">
        <v>83</v>
      </c>
    </row>
    <row r="5" spans="1:12" ht="32.4" customHeight="1" x14ac:dyDescent="0.2">
      <c r="A5" s="52"/>
      <c r="B5" s="290"/>
      <c r="C5" s="289"/>
      <c r="D5" s="217" t="s">
        <v>84</v>
      </c>
      <c r="E5" s="292"/>
      <c r="F5" s="289"/>
      <c r="G5" s="289"/>
      <c r="H5" s="289"/>
      <c r="I5" s="287"/>
      <c r="J5" s="218" t="s">
        <v>85</v>
      </c>
      <c r="K5" s="218" t="s">
        <v>86</v>
      </c>
      <c r="L5" s="289"/>
    </row>
    <row r="6" spans="1:12" ht="29.4" customHeight="1" x14ac:dyDescent="0.2">
      <c r="A6" s="52"/>
      <c r="B6" s="149" t="s">
        <v>87</v>
      </c>
      <c r="C6" s="150"/>
      <c r="D6" s="151"/>
      <c r="E6" s="152"/>
      <c r="F6" s="153"/>
      <c r="G6" s="153"/>
      <c r="H6" s="153"/>
      <c r="I6" s="153"/>
      <c r="J6" s="153"/>
      <c r="K6" s="153"/>
      <c r="L6" s="153"/>
    </row>
    <row r="7" spans="1:12" ht="29.4" customHeight="1" x14ac:dyDescent="0.2">
      <c r="A7" s="52"/>
      <c r="B7" s="149" t="s">
        <v>88</v>
      </c>
      <c r="C7" s="150">
        <f>ROUND('地方債（借入先別）'!C7/1000,0)</f>
        <v>2265</v>
      </c>
      <c r="D7" s="151">
        <f>ROUND('地方債（借入先別）'!D7/1000,0)</f>
        <v>2083</v>
      </c>
      <c r="E7" s="152">
        <f>ROUND('地方債（借入先別）'!E7/1000,0)</f>
        <v>2265</v>
      </c>
      <c r="F7" s="153">
        <f>ROUND('地方債（借入先別）'!F7/1000,0)</f>
        <v>0</v>
      </c>
      <c r="G7" s="153">
        <f>ROUND('地方債（借入先別）'!G7/1000,0)</f>
        <v>0</v>
      </c>
      <c r="H7" s="153">
        <f>ROUND('地方債（借入先別）'!H7/1000,0)</f>
        <v>0</v>
      </c>
      <c r="I7" s="153">
        <f>ROUND('地方債（借入先別）'!I7/1000,0)</f>
        <v>0</v>
      </c>
      <c r="J7" s="153">
        <f>ROUND('地方債（借入先別）'!J7/1000,0)</f>
        <v>0</v>
      </c>
      <c r="K7" s="153">
        <f>ROUND('地方債（借入先別）'!K7/1000,0)</f>
        <v>0</v>
      </c>
      <c r="L7" s="153">
        <f>ROUND('地方債（借入先別）'!L7/1000,0)</f>
        <v>0</v>
      </c>
    </row>
    <row r="8" spans="1:12" ht="29.4" customHeight="1" x14ac:dyDescent="0.2">
      <c r="A8" s="52"/>
      <c r="B8" s="149" t="s">
        <v>89</v>
      </c>
      <c r="C8" s="150">
        <f>ROUND('地方債（借入先別）'!C8/1000,0)</f>
        <v>138956</v>
      </c>
      <c r="D8" s="151">
        <f>ROUND('地方債（借入先別）'!D8/1000,0)</f>
        <v>6308</v>
      </c>
      <c r="E8" s="152">
        <f>ROUND('地方債（借入先別）'!E8/1000,0)</f>
        <v>138956</v>
      </c>
      <c r="F8" s="153">
        <f>ROUND('地方債（借入先別）'!F8/1000,0)</f>
        <v>0</v>
      </c>
      <c r="G8" s="153">
        <f>ROUND('地方債（借入先別）'!G8/1000,0)</f>
        <v>0</v>
      </c>
      <c r="H8" s="153">
        <f>ROUND('地方債（借入先別）'!H8/1000,0)</f>
        <v>0</v>
      </c>
      <c r="I8" s="153">
        <f>ROUND('地方債（借入先別）'!I8/1000,0)</f>
        <v>0</v>
      </c>
      <c r="J8" s="153">
        <f>ROUND('地方債（借入先別）'!J8/1000,0)</f>
        <v>0</v>
      </c>
      <c r="K8" s="153">
        <f>ROUND('地方債（借入先別）'!K8/1000,0)</f>
        <v>0</v>
      </c>
      <c r="L8" s="153">
        <f>ROUND('地方債（借入先別）'!L8/1000,0)</f>
        <v>0</v>
      </c>
    </row>
    <row r="9" spans="1:12" ht="29.4" customHeight="1" x14ac:dyDescent="0.2">
      <c r="A9" s="52"/>
      <c r="B9" s="149" t="s">
        <v>90</v>
      </c>
      <c r="C9" s="150">
        <f>ROUND('地方債（借入先別）'!C9/1000,0)</f>
        <v>218709</v>
      </c>
      <c r="D9" s="151">
        <f>ROUND('地方債（借入先別）'!D9/1000,0)</f>
        <v>6233</v>
      </c>
      <c r="E9" s="152">
        <f>ROUND('地方債（借入先別）'!E9/1000,0)</f>
        <v>509</v>
      </c>
      <c r="F9" s="153">
        <f>ROUND('地方債（借入先別）'!F9/1000,0)</f>
        <v>0</v>
      </c>
      <c r="G9" s="153">
        <f>ROUND('地方債（借入先別）'!G9/1000,0)</f>
        <v>87800</v>
      </c>
      <c r="H9" s="153">
        <f>ROUND('地方債（借入先別）'!H9/1000,0)</f>
        <v>130400</v>
      </c>
      <c r="I9" s="153">
        <f>ROUND('地方債（借入先別）'!I9/1000,0)</f>
        <v>0</v>
      </c>
      <c r="J9" s="153">
        <f>ROUND('地方債（借入先別）'!J9/1000,0)</f>
        <v>0</v>
      </c>
      <c r="K9" s="153">
        <f>ROUND('地方債（借入先別）'!K9/1000,0)</f>
        <v>0</v>
      </c>
      <c r="L9" s="153">
        <f>ROUND('地方債（借入先別）'!L9/1000,0)</f>
        <v>0</v>
      </c>
    </row>
    <row r="10" spans="1:12" ht="29.4" customHeight="1" x14ac:dyDescent="0.2">
      <c r="A10" s="52"/>
      <c r="B10" s="149" t="s">
        <v>91</v>
      </c>
      <c r="C10" s="150">
        <f>ROUND('地方債（借入先別）'!C10/1000,0)</f>
        <v>6669</v>
      </c>
      <c r="D10" s="151">
        <f>ROUND('地方債（借入先別）'!D10/1000,0)</f>
        <v>720</v>
      </c>
      <c r="E10" s="152">
        <f>ROUND('地方債（借入先別）'!E10/1000,0)</f>
        <v>6669</v>
      </c>
      <c r="F10" s="153">
        <f>ROUND('地方債（借入先別）'!F10/1000,0)</f>
        <v>0</v>
      </c>
      <c r="G10" s="153">
        <f>ROUND('地方債（借入先別）'!G10/1000,0)</f>
        <v>0</v>
      </c>
      <c r="H10" s="153">
        <f>ROUND('地方債（借入先別）'!H10/1000,0)</f>
        <v>0</v>
      </c>
      <c r="I10" s="153">
        <f>ROUND('地方債（借入先別）'!I10/1000,0)</f>
        <v>0</v>
      </c>
      <c r="J10" s="153">
        <f>ROUND('地方債（借入先別）'!J10/1000,0)</f>
        <v>0</v>
      </c>
      <c r="K10" s="153">
        <f>ROUND('地方債（借入先別）'!K10/1000,0)</f>
        <v>0</v>
      </c>
      <c r="L10" s="153">
        <f>ROUND('地方債（借入先別）'!L10/1000,0)</f>
        <v>0</v>
      </c>
    </row>
    <row r="11" spans="1:12" ht="29.4" customHeight="1" x14ac:dyDescent="0.2">
      <c r="A11" s="52"/>
      <c r="B11" s="149" t="s">
        <v>92</v>
      </c>
      <c r="C11" s="150">
        <f>ROUND('地方債（借入先別）'!C11/1000,0)</f>
        <v>4577</v>
      </c>
      <c r="D11" s="151">
        <f>ROUND('地方債（借入先別）'!D11/1000,0)</f>
        <v>832</v>
      </c>
      <c r="E11" s="152">
        <f>ROUND('地方債（借入先別）'!E11/1000,0)</f>
        <v>1677</v>
      </c>
      <c r="F11" s="153">
        <f>ROUND('地方債（借入先別）'!F11/1000,0)</f>
        <v>0</v>
      </c>
      <c r="G11" s="153">
        <f>ROUND('地方債（借入先別）'!G11/1000,0)</f>
        <v>2900</v>
      </c>
      <c r="H11" s="153">
        <f>ROUND('地方債（借入先別）'!H11/1000,0)</f>
        <v>0</v>
      </c>
      <c r="I11" s="153">
        <f>ROUND('地方債（借入先別）'!I11/1000,0)</f>
        <v>0</v>
      </c>
      <c r="J11" s="153">
        <f>ROUND('地方債（借入先別）'!J11/1000,0)</f>
        <v>0</v>
      </c>
      <c r="K11" s="153">
        <f>ROUND('地方債（借入先別）'!K11/1000,0)</f>
        <v>0</v>
      </c>
      <c r="L11" s="153">
        <f>ROUND('地方債（借入先別）'!L11/1000,0)</f>
        <v>0</v>
      </c>
    </row>
    <row r="12" spans="1:12" ht="29.4" customHeight="1" x14ac:dyDescent="0.2">
      <c r="A12" s="52"/>
      <c r="B12" s="149" t="s">
        <v>93</v>
      </c>
      <c r="C12" s="150">
        <f>ROUND('地方債（借入先別）'!C12/1000,0)</f>
        <v>2154320</v>
      </c>
      <c r="D12" s="151">
        <f>ROUND('地方債（借入先別）'!D12/1000,0)</f>
        <v>213512</v>
      </c>
      <c r="E12" s="152">
        <f>ROUND('地方債（借入先別）'!E12/1000,0)</f>
        <v>2108252</v>
      </c>
      <c r="F12" s="153">
        <f>ROUND('地方債（借入先別）'!F12/1000,0)</f>
        <v>0</v>
      </c>
      <c r="G12" s="153">
        <f>ROUND('地方債（借入先別）'!G12/1000,0)</f>
        <v>0</v>
      </c>
      <c r="H12" s="153">
        <f>ROUND('地方債（借入先別）'!H12/1000,0)</f>
        <v>46069</v>
      </c>
      <c r="I12" s="153">
        <f>ROUND('地方債（借入先別）'!I12/1000,0)</f>
        <v>0</v>
      </c>
      <c r="J12" s="153">
        <f>ROUND('地方債（借入先別）'!J12/1000,0)</f>
        <v>0</v>
      </c>
      <c r="K12" s="153">
        <f>ROUND('地方債（借入先別）'!K12/1000,0)</f>
        <v>0</v>
      </c>
      <c r="L12" s="153">
        <f>ROUND('地方債（借入先別）'!L12/1000,0)</f>
        <v>0</v>
      </c>
    </row>
    <row r="13" spans="1:12" ht="29.4" customHeight="1" x14ac:dyDescent="0.2">
      <c r="A13" s="52"/>
      <c r="B13" s="149" t="s">
        <v>94</v>
      </c>
      <c r="C13" s="150"/>
      <c r="D13" s="151"/>
      <c r="E13" s="152"/>
      <c r="F13" s="153"/>
      <c r="G13" s="153"/>
      <c r="H13" s="153"/>
      <c r="I13" s="153"/>
      <c r="J13" s="153"/>
      <c r="K13" s="153"/>
      <c r="L13" s="153"/>
    </row>
    <row r="14" spans="1:12" ht="29.4" customHeight="1" x14ac:dyDescent="0.2">
      <c r="A14" s="52"/>
      <c r="B14" s="149" t="s">
        <v>95</v>
      </c>
      <c r="C14" s="150">
        <f>ROUND('地方債（借入先別）'!C14/1000,0)</f>
        <v>385913</v>
      </c>
      <c r="D14" s="151">
        <f>ROUND('地方債（借入先別）'!D14/1000,0)</f>
        <v>32200</v>
      </c>
      <c r="E14" s="152">
        <f>ROUND('地方債（借入先別）'!E14/1000,0)</f>
        <v>29212</v>
      </c>
      <c r="F14" s="153">
        <f>ROUND('地方債（借入先別）'!F14/1000,0)</f>
        <v>0</v>
      </c>
      <c r="G14" s="153">
        <f>ROUND('地方債（借入先別）'!G14/1000,0)</f>
        <v>113864</v>
      </c>
      <c r="H14" s="153">
        <f>ROUND('地方債（借入先別）'!H14/1000,0)</f>
        <v>242837</v>
      </c>
      <c r="I14" s="153">
        <f>ROUND('地方債（借入先別）'!I14/1000,0)</f>
        <v>0</v>
      </c>
      <c r="J14" s="153">
        <f>ROUND('地方債（借入先別）'!J14/1000,0)</f>
        <v>0</v>
      </c>
      <c r="K14" s="153">
        <f>ROUND('地方債（借入先別）'!K14/1000,0)</f>
        <v>0</v>
      </c>
      <c r="L14" s="153">
        <f>ROUND('地方債（借入先別）'!L14/1000,0)</f>
        <v>0</v>
      </c>
    </row>
    <row r="15" spans="1:12" ht="29.4" customHeight="1" x14ac:dyDescent="0.2">
      <c r="A15" s="52"/>
      <c r="B15" s="149" t="s">
        <v>96</v>
      </c>
      <c r="C15" s="150">
        <f>ROUND('地方債（借入先別）'!C15/1000,0)</f>
        <v>631</v>
      </c>
      <c r="D15" s="151">
        <f>ROUND('地方債（借入先別）'!D15/1000,0)</f>
        <v>129</v>
      </c>
      <c r="E15" s="152">
        <f>ROUND('地方債（借入先別）'!E15/1000,0)</f>
        <v>631</v>
      </c>
      <c r="F15" s="153">
        <f>ROUND('地方債（借入先別）'!F15/1000,0)</f>
        <v>0</v>
      </c>
      <c r="G15" s="153">
        <f>ROUND('地方債（借入先別）'!G15/1000,0)</f>
        <v>0</v>
      </c>
      <c r="H15" s="153">
        <f>ROUND('地方債（借入先別）'!H15/1000,0)</f>
        <v>0</v>
      </c>
      <c r="I15" s="153">
        <f>ROUND('地方債（借入先別）'!I15/1000,0)</f>
        <v>0</v>
      </c>
      <c r="J15" s="153">
        <f>ROUND('地方債（借入先別）'!J15/1000,0)</f>
        <v>0</v>
      </c>
      <c r="K15" s="153">
        <f>ROUND('地方債（借入先別）'!K15/1000,0)</f>
        <v>0</v>
      </c>
      <c r="L15" s="153">
        <f>ROUND('地方債（借入先別）'!L15/1000,0)</f>
        <v>0</v>
      </c>
    </row>
    <row r="16" spans="1:12" ht="29.4" customHeight="1" x14ac:dyDescent="0.2">
      <c r="A16" s="52"/>
      <c r="B16" s="149" t="s">
        <v>97</v>
      </c>
      <c r="C16" s="150">
        <f>ROUND('地方債（借入先別）'!C16/1000,0)</f>
        <v>0</v>
      </c>
      <c r="D16" s="151">
        <f>ROUND('地方債（借入先別）'!D16/1000,0)</f>
        <v>0</v>
      </c>
      <c r="E16" s="152">
        <f>ROUND('地方債（借入先別）'!E16/1000,0)</f>
        <v>0</v>
      </c>
      <c r="F16" s="153">
        <f>ROUND('地方債（借入先別）'!F16/1000,0)</f>
        <v>0</v>
      </c>
      <c r="G16" s="153">
        <f>ROUND('地方債（借入先別）'!G16/1000,0)</f>
        <v>0</v>
      </c>
      <c r="H16" s="153">
        <f>ROUND('地方債（借入先別）'!H16/1000,0)</f>
        <v>0</v>
      </c>
      <c r="I16" s="153">
        <f>ROUND('地方債（借入先別）'!I16/1000,0)</f>
        <v>0</v>
      </c>
      <c r="J16" s="153">
        <f>ROUND('地方債（借入先別）'!J16/1000,0)</f>
        <v>0</v>
      </c>
      <c r="K16" s="153">
        <f>ROUND('地方債（借入先別）'!K16/1000,0)</f>
        <v>0</v>
      </c>
      <c r="L16" s="153">
        <f>ROUND('地方債（借入先別）'!L16/1000,0)</f>
        <v>0</v>
      </c>
    </row>
    <row r="17" spans="1:12" ht="29.4" customHeight="1" x14ac:dyDescent="0.2">
      <c r="A17" s="52"/>
      <c r="B17" s="149" t="s">
        <v>98</v>
      </c>
      <c r="C17" s="150">
        <f>ROUND('地方債（借入先別）'!C17/1000,0)</f>
        <v>0</v>
      </c>
      <c r="D17" s="151">
        <f>ROUND('地方債（借入先別）'!D17/1000,0)</f>
        <v>0</v>
      </c>
      <c r="E17" s="152">
        <f>ROUND('地方債（借入先別）'!E17/1000,0)</f>
        <v>0</v>
      </c>
      <c r="F17" s="153">
        <f>ROUND('地方債（借入先別）'!F17/1000,0)</f>
        <v>0</v>
      </c>
      <c r="G17" s="153">
        <f>ROUND('地方債（借入先別）'!G17/1000,0)</f>
        <v>0</v>
      </c>
      <c r="H17" s="153">
        <f>ROUND('地方債（借入先別）'!H17/1000,0)</f>
        <v>0</v>
      </c>
      <c r="I17" s="153">
        <f>ROUND('地方債（借入先別）'!I17/1000,0)</f>
        <v>0</v>
      </c>
      <c r="J17" s="153">
        <f>ROUND('地方債（借入先別）'!J17/1000,0)</f>
        <v>0</v>
      </c>
      <c r="K17" s="153">
        <f>ROUND('地方債（借入先別）'!K17/1000,0)</f>
        <v>0</v>
      </c>
      <c r="L17" s="153">
        <f>ROUND('地方債（借入先別）'!L17/1000,0)</f>
        <v>0</v>
      </c>
    </row>
    <row r="18" spans="1:12" ht="29.4" customHeight="1" x14ac:dyDescent="0.2">
      <c r="A18" s="52"/>
      <c r="B18" s="157" t="s">
        <v>46</v>
      </c>
      <c r="C18" s="150">
        <f>ROUND('地方債（借入先別）'!C18/1000,0)</f>
        <v>2912040</v>
      </c>
      <c r="D18" s="151">
        <f>ROUND('地方債（借入先別）'!D18/1000,0)</f>
        <v>262018</v>
      </c>
      <c r="E18" s="152">
        <f>ROUND('地方債（借入先別）'!E18/1000,0)</f>
        <v>2288171</v>
      </c>
      <c r="F18" s="153">
        <f>ROUND('地方債（借入先別）'!F18/1000,0)</f>
        <v>0</v>
      </c>
      <c r="G18" s="153">
        <f>ROUND('地方債（借入先別）'!G18/1000,0)</f>
        <v>204564</v>
      </c>
      <c r="H18" s="153">
        <f>ROUND('地方債（借入先別）'!H18/1000,0)</f>
        <v>419305</v>
      </c>
      <c r="I18" s="153">
        <f>ROUND('地方債（借入先別）'!I18/1000,0)</f>
        <v>0</v>
      </c>
      <c r="J18" s="153">
        <f>ROUND('地方債（借入先別）'!J18/1000,0)</f>
        <v>0</v>
      </c>
      <c r="K18" s="153">
        <f>ROUND('地方債（借入先別）'!K18/1000,0)</f>
        <v>0</v>
      </c>
      <c r="L18" s="153">
        <f>ROUND('地方債（借入先別）'!L18/1000,0)</f>
        <v>0</v>
      </c>
    </row>
    <row r="19" spans="1:12" ht="24.9" customHeight="1" x14ac:dyDescent="0.2">
      <c r="A19" s="52"/>
      <c r="B19" s="63"/>
      <c r="C19" s="64"/>
      <c r="D19" s="65"/>
      <c r="E19" s="65"/>
      <c r="F19" s="65"/>
      <c r="G19" s="65"/>
      <c r="H19" s="65"/>
      <c r="I19" s="65"/>
      <c r="J19" s="65"/>
      <c r="K19" s="65"/>
      <c r="L19" s="65"/>
    </row>
    <row r="20" spans="1:12" ht="24.9" customHeight="1" x14ac:dyDescent="0.2">
      <c r="A20" s="52"/>
      <c r="B20" s="63"/>
      <c r="C20" s="64"/>
      <c r="D20" s="65"/>
      <c r="E20" s="65"/>
      <c r="F20" s="65"/>
      <c r="G20" s="65"/>
      <c r="H20" s="65"/>
      <c r="I20" s="65"/>
      <c r="J20" s="65"/>
      <c r="K20" s="65"/>
      <c r="L20" s="65"/>
    </row>
    <row r="21" spans="1:12" ht="3.75" customHeight="1" x14ac:dyDescent="0.2">
      <c r="A21" s="52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" customHeight="1" x14ac:dyDescent="0.2"/>
    <row r="32" spans="1:12" ht="24.75" customHeight="1" x14ac:dyDescent="0.2"/>
  </sheetData>
  <mergeCells count="8">
    <mergeCell ref="I4:I5"/>
    <mergeCell ref="L4:L5"/>
    <mergeCell ref="B4:B5"/>
    <mergeCell ref="C4:C5"/>
    <mergeCell ref="E4:E5"/>
    <mergeCell ref="F4:F5"/>
    <mergeCell ref="G4:G5"/>
    <mergeCell ref="H4:H5"/>
  </mergeCells>
  <phoneticPr fontId="4"/>
  <printOptions horizontalCentered="1"/>
  <pageMargins left="0.11811023622047245" right="0.78740157480314965" top="0.74803149606299213" bottom="0.15748031496062992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N21"/>
  <sheetViews>
    <sheetView view="pageBreakPreview" zoomScale="80" zoomScaleNormal="80" zoomScaleSheetLayoutView="80" workbookViewId="0">
      <selection activeCell="C20" sqref="C20"/>
    </sheetView>
  </sheetViews>
  <sheetFormatPr defaultRowHeight="13" x14ac:dyDescent="0.2"/>
  <cols>
    <col min="1" max="1" width="13.90625" bestFit="1" customWidth="1"/>
    <col min="2" max="2" width="1.453125" style="13" customWidth="1"/>
    <col min="3" max="3" width="19" style="13" customWidth="1"/>
    <col min="4" max="4" width="15.453125" style="13" bestFit="1" customWidth="1"/>
    <col min="5" max="5" width="13.08984375" style="13" bestFit="1" customWidth="1"/>
    <col min="6" max="8" width="13.54296875" style="13" bestFit="1" customWidth="1"/>
    <col min="9" max="10" width="13.08984375" style="13" bestFit="1" customWidth="1"/>
    <col min="11" max="12" width="12.1796875" style="13" bestFit="1" customWidth="1"/>
    <col min="13" max="13" width="15" style="13" customWidth="1"/>
    <col min="14" max="14" width="4.08984375" style="13" customWidth="1"/>
  </cols>
  <sheetData>
    <row r="1" spans="3:14" s="13" customFormat="1" x14ac:dyDescent="0.2"/>
    <row r="2" spans="3:14" s="13" customFormat="1" ht="19.5" customHeight="1" x14ac:dyDescent="0.2">
      <c r="C2" s="14" t="s">
        <v>99</v>
      </c>
      <c r="D2" s="15"/>
      <c r="E2" s="15"/>
      <c r="F2" s="15"/>
      <c r="G2" s="15"/>
      <c r="H2" s="15"/>
      <c r="I2" s="15"/>
      <c r="J2" s="15"/>
      <c r="K2" s="16" t="s">
        <v>167</v>
      </c>
      <c r="L2" s="15"/>
      <c r="M2" s="15"/>
    </row>
    <row r="3" spans="3:14" s="13" customFormat="1" ht="27" customHeight="1" x14ac:dyDescent="0.2">
      <c r="C3" s="295" t="s">
        <v>77</v>
      </c>
      <c r="D3" s="297" t="s">
        <v>100</v>
      </c>
      <c r="E3" s="299" t="s">
        <v>101</v>
      </c>
      <c r="F3" s="299" t="s">
        <v>102</v>
      </c>
      <c r="G3" s="299" t="s">
        <v>103</v>
      </c>
      <c r="H3" s="299" t="s">
        <v>104</v>
      </c>
      <c r="I3" s="299" t="s">
        <v>105</v>
      </c>
      <c r="J3" s="299" t="s">
        <v>106</v>
      </c>
      <c r="K3" s="299" t="s">
        <v>107</v>
      </c>
      <c r="L3" s="293"/>
    </row>
    <row r="4" spans="3:14" s="13" customFormat="1" ht="18" customHeight="1" x14ac:dyDescent="0.2">
      <c r="C4" s="296"/>
      <c r="D4" s="298"/>
      <c r="E4" s="300"/>
      <c r="F4" s="300"/>
      <c r="G4" s="300"/>
      <c r="H4" s="300"/>
      <c r="I4" s="300"/>
      <c r="J4" s="300"/>
      <c r="K4" s="300"/>
      <c r="L4" s="294"/>
    </row>
    <row r="5" spans="3:14" s="13" customFormat="1" ht="30" customHeight="1" x14ac:dyDescent="0.2">
      <c r="C5" s="56">
        <f>SUM(D5:J5)</f>
        <v>2912039738</v>
      </c>
      <c r="D5" s="57">
        <v>2861394382</v>
      </c>
      <c r="E5" s="58">
        <v>29752922</v>
      </c>
      <c r="F5" s="58">
        <v>20892434</v>
      </c>
      <c r="G5" s="58">
        <v>0</v>
      </c>
      <c r="H5" s="60">
        <v>0</v>
      </c>
      <c r="I5" s="60">
        <v>0</v>
      </c>
      <c r="J5" s="58">
        <v>0</v>
      </c>
      <c r="K5" s="48">
        <v>2.9497210630097508E-3</v>
      </c>
      <c r="L5" s="17"/>
      <c r="M5" s="18"/>
      <c r="N5" s="18"/>
    </row>
    <row r="6" spans="3:14" s="13" customFormat="1" x14ac:dyDescent="0.2"/>
    <row r="7" spans="3:14" s="13" customFormat="1" x14ac:dyDescent="0.2"/>
    <row r="8" spans="3:14" s="13" customFormat="1" x14ac:dyDescent="0.2"/>
    <row r="9" spans="3:14" s="13" customFormat="1" x14ac:dyDescent="0.2"/>
    <row r="10" spans="3:14" s="13" customFormat="1" ht="19.5" customHeight="1" x14ac:dyDescent="0.2">
      <c r="C10" s="14" t="s">
        <v>108</v>
      </c>
      <c r="D10" s="15"/>
      <c r="E10" s="15"/>
      <c r="F10" s="15"/>
      <c r="G10" s="15"/>
      <c r="H10" s="15"/>
      <c r="I10" s="15"/>
      <c r="J10" s="15"/>
      <c r="K10" s="15"/>
      <c r="L10" s="16"/>
      <c r="M10" s="16" t="s">
        <v>168</v>
      </c>
    </row>
    <row r="11" spans="3:14" s="13" customFormat="1" x14ac:dyDescent="0.2">
      <c r="C11" s="295" t="s">
        <v>77</v>
      </c>
      <c r="D11" s="297" t="s">
        <v>109</v>
      </c>
      <c r="E11" s="299" t="s">
        <v>110</v>
      </c>
      <c r="F11" s="299" t="s">
        <v>111</v>
      </c>
      <c r="G11" s="299" t="s">
        <v>112</v>
      </c>
      <c r="H11" s="299" t="s">
        <v>113</v>
      </c>
      <c r="I11" s="299" t="s">
        <v>114</v>
      </c>
      <c r="J11" s="299" t="s">
        <v>115</v>
      </c>
      <c r="K11" s="299" t="s">
        <v>116</v>
      </c>
      <c r="L11" s="299" t="s">
        <v>117</v>
      </c>
      <c r="M11" s="299" t="s">
        <v>182</v>
      </c>
    </row>
    <row r="12" spans="3:14" s="13" customFormat="1" x14ac:dyDescent="0.2">
      <c r="C12" s="296"/>
      <c r="D12" s="298"/>
      <c r="E12" s="300"/>
      <c r="F12" s="300"/>
      <c r="G12" s="300"/>
      <c r="H12" s="300"/>
      <c r="I12" s="300"/>
      <c r="J12" s="300"/>
      <c r="K12" s="300"/>
      <c r="L12" s="300"/>
      <c r="M12" s="300"/>
    </row>
    <row r="13" spans="3:14" s="13" customFormat="1" ht="34.25" customHeight="1" x14ac:dyDescent="0.2">
      <c r="C13" s="56">
        <f>SUM(D13:M13)</f>
        <v>2912039738</v>
      </c>
      <c r="D13" s="57">
        <v>262018006</v>
      </c>
      <c r="E13" s="58">
        <v>306615033</v>
      </c>
      <c r="F13" s="58">
        <v>322151820</v>
      </c>
      <c r="G13" s="58">
        <v>355785662</v>
      </c>
      <c r="H13" s="58">
        <v>334269599</v>
      </c>
      <c r="I13" s="58">
        <v>967971541</v>
      </c>
      <c r="J13" s="58">
        <v>222476841</v>
      </c>
      <c r="K13" s="58">
        <v>98547685</v>
      </c>
      <c r="L13" s="60">
        <v>42203551</v>
      </c>
      <c r="M13" s="60">
        <v>0</v>
      </c>
    </row>
    <row r="14" spans="3:14" s="13" customFormat="1" x14ac:dyDescent="0.2"/>
    <row r="15" spans="3:14" s="13" customFormat="1" x14ac:dyDescent="0.2"/>
    <row r="16" spans="3:14" s="13" customFormat="1" ht="19.5" customHeight="1" x14ac:dyDescent="0.2">
      <c r="C16" s="14" t="s">
        <v>118</v>
      </c>
      <c r="F16" s="15"/>
      <c r="G16" s="15"/>
      <c r="H16" s="15"/>
      <c r="I16" s="16" t="s">
        <v>167</v>
      </c>
    </row>
    <row r="17" spans="3:9" s="13" customFormat="1" ht="13.25" customHeight="1" x14ac:dyDescent="0.2">
      <c r="C17" s="295" t="s">
        <v>119</v>
      </c>
      <c r="D17" s="301" t="s">
        <v>120</v>
      </c>
      <c r="E17" s="302"/>
      <c r="F17" s="302"/>
      <c r="G17" s="302"/>
      <c r="H17" s="302"/>
      <c r="I17" s="303"/>
    </row>
    <row r="18" spans="3:9" s="13" customFormat="1" ht="20.25" customHeight="1" x14ac:dyDescent="0.2">
      <c r="C18" s="296"/>
      <c r="D18" s="304"/>
      <c r="E18" s="305"/>
      <c r="F18" s="305"/>
      <c r="G18" s="305"/>
      <c r="H18" s="305"/>
      <c r="I18" s="306"/>
    </row>
    <row r="19" spans="3:9" s="13" customFormat="1" ht="32.4" customHeight="1" x14ac:dyDescent="0.2">
      <c r="C19" s="59">
        <v>0</v>
      </c>
      <c r="D19" s="307" t="s">
        <v>209</v>
      </c>
      <c r="E19" s="308"/>
      <c r="F19" s="308"/>
      <c r="G19" s="308"/>
      <c r="H19" s="308"/>
      <c r="I19" s="309"/>
    </row>
    <row r="20" spans="3:9" s="13" customFormat="1" ht="9.75" customHeight="1" x14ac:dyDescent="0.2"/>
    <row r="21" spans="3:9" s="13" customFormat="1" x14ac:dyDescent="0.2"/>
  </sheetData>
  <mergeCells count="24">
    <mergeCell ref="M11:M12"/>
    <mergeCell ref="D19:I19"/>
    <mergeCell ref="I11:I12"/>
    <mergeCell ref="J11:J12"/>
    <mergeCell ref="K11:K12"/>
    <mergeCell ref="L11:L12"/>
    <mergeCell ref="C17:C18"/>
    <mergeCell ref="D17:I18"/>
    <mergeCell ref="I3:I4"/>
    <mergeCell ref="J3:J4"/>
    <mergeCell ref="K3:K4"/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78740157480314965" bottom="0.19685039370078741" header="0.59055118110236227" footer="0.39370078740157483"/>
  <pageSetup paperSize="9" scale="9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9" tint="0.39997558519241921"/>
  </sheetPr>
  <dimension ref="B1:N21"/>
  <sheetViews>
    <sheetView view="pageBreakPreview" zoomScale="80" zoomScaleNormal="80" zoomScaleSheetLayoutView="80" workbookViewId="0">
      <selection activeCell="D20" sqref="D20"/>
    </sheetView>
  </sheetViews>
  <sheetFormatPr defaultRowHeight="13" x14ac:dyDescent="0.2"/>
  <cols>
    <col min="1" max="1" width="13.90625" bestFit="1" customWidth="1"/>
    <col min="2" max="2" width="5.90625" style="13" customWidth="1"/>
    <col min="3" max="3" width="20.6328125" style="13" customWidth="1"/>
    <col min="4" max="5" width="13.08984375" style="13" bestFit="1" customWidth="1"/>
    <col min="6" max="8" width="11.1796875" style="13" bestFit="1" customWidth="1"/>
    <col min="9" max="10" width="13.08984375" style="13" bestFit="1" customWidth="1"/>
    <col min="11" max="12" width="12.1796875" style="13" bestFit="1" customWidth="1"/>
    <col min="13" max="13" width="14.1796875" style="13" customWidth="1"/>
    <col min="14" max="14" width="5" style="13" customWidth="1"/>
  </cols>
  <sheetData>
    <row r="1" spans="3:14" s="13" customFormat="1" x14ac:dyDescent="0.2"/>
    <row r="2" spans="3:14" s="13" customFormat="1" ht="19.5" customHeight="1" x14ac:dyDescent="0.2">
      <c r="C2" s="14" t="s">
        <v>99</v>
      </c>
      <c r="D2" s="15"/>
      <c r="E2" s="15"/>
      <c r="F2" s="15"/>
      <c r="G2" s="15"/>
      <c r="H2" s="15"/>
      <c r="I2" s="15"/>
      <c r="J2" s="15"/>
      <c r="K2" s="16" t="s">
        <v>176</v>
      </c>
      <c r="L2" s="15"/>
      <c r="M2" s="15"/>
    </row>
    <row r="3" spans="3:14" s="13" customFormat="1" ht="27" customHeight="1" x14ac:dyDescent="0.2">
      <c r="C3" s="286" t="s">
        <v>77</v>
      </c>
      <c r="D3" s="311" t="s">
        <v>100</v>
      </c>
      <c r="E3" s="288" t="s">
        <v>101</v>
      </c>
      <c r="F3" s="288" t="s">
        <v>102</v>
      </c>
      <c r="G3" s="288" t="s">
        <v>103</v>
      </c>
      <c r="H3" s="288" t="s">
        <v>104</v>
      </c>
      <c r="I3" s="288" t="s">
        <v>105</v>
      </c>
      <c r="J3" s="288" t="s">
        <v>106</v>
      </c>
      <c r="K3" s="299" t="s">
        <v>107</v>
      </c>
      <c r="L3" s="293"/>
    </row>
    <row r="4" spans="3:14" s="13" customFormat="1" ht="18" customHeight="1" x14ac:dyDescent="0.2">
      <c r="C4" s="287"/>
      <c r="D4" s="312"/>
      <c r="E4" s="310"/>
      <c r="F4" s="310"/>
      <c r="G4" s="310"/>
      <c r="H4" s="310"/>
      <c r="I4" s="310"/>
      <c r="J4" s="310"/>
      <c r="K4" s="300"/>
      <c r="L4" s="294"/>
    </row>
    <row r="5" spans="3:14" s="13" customFormat="1" ht="30" customHeight="1" x14ac:dyDescent="0.2">
      <c r="C5" s="56">
        <f>ROUND('地方債（利率別など）'!C5/1000,0)</f>
        <v>2912040</v>
      </c>
      <c r="D5" s="57">
        <f>ROUND('地方債（利率別など）'!D5/1000,0)</f>
        <v>2861394</v>
      </c>
      <c r="E5" s="58">
        <f>ROUND('地方債（利率別など）'!E5/1000,0)</f>
        <v>29753</v>
      </c>
      <c r="F5" s="58">
        <f>ROUND('地方債（利率別など）'!F5/1000,0)</f>
        <v>20892</v>
      </c>
      <c r="G5" s="58">
        <f>ROUND('地方債（利率別など）'!G5/1000,0)</f>
        <v>0</v>
      </c>
      <c r="H5" s="58">
        <f>ROUND('地方債（利率別など）'!H5/1000,0)</f>
        <v>0</v>
      </c>
      <c r="I5" s="58">
        <f>ROUND('地方債（利率別など）'!I5/1000,0)</f>
        <v>0</v>
      </c>
      <c r="J5" s="58">
        <f>ROUND('地方債（利率別など）'!J5/1000,0)</f>
        <v>0</v>
      </c>
      <c r="K5" s="48">
        <f>'地方債（利率別など）'!K5</f>
        <v>2.9497210630097508E-3</v>
      </c>
      <c r="L5" s="17"/>
      <c r="M5" s="18"/>
      <c r="N5" s="18"/>
    </row>
    <row r="6" spans="3:14" s="13" customFormat="1" x14ac:dyDescent="0.2"/>
    <row r="7" spans="3:14" s="13" customFormat="1" x14ac:dyDescent="0.2"/>
    <row r="8" spans="3:14" s="13" customFormat="1" x14ac:dyDescent="0.2"/>
    <row r="9" spans="3:14" s="13" customFormat="1" x14ac:dyDescent="0.2"/>
    <row r="10" spans="3:14" s="13" customFormat="1" ht="19.5" customHeight="1" x14ac:dyDescent="0.2">
      <c r="C10" s="14" t="s">
        <v>108</v>
      </c>
      <c r="D10" s="15"/>
      <c r="E10" s="15"/>
      <c r="F10" s="15"/>
      <c r="G10" s="15"/>
      <c r="H10" s="15"/>
      <c r="I10" s="15"/>
      <c r="J10" s="15"/>
      <c r="K10" s="15"/>
      <c r="L10" s="16"/>
      <c r="M10" s="16" t="s">
        <v>177</v>
      </c>
    </row>
    <row r="11" spans="3:14" s="13" customFormat="1" x14ac:dyDescent="0.2">
      <c r="C11" s="295" t="s">
        <v>77</v>
      </c>
      <c r="D11" s="297" t="s">
        <v>109</v>
      </c>
      <c r="E11" s="299" t="s">
        <v>110</v>
      </c>
      <c r="F11" s="299" t="s">
        <v>111</v>
      </c>
      <c r="G11" s="299" t="s">
        <v>112</v>
      </c>
      <c r="H11" s="299" t="s">
        <v>113</v>
      </c>
      <c r="I11" s="299" t="s">
        <v>114</v>
      </c>
      <c r="J11" s="299" t="s">
        <v>115</v>
      </c>
      <c r="K11" s="299" t="s">
        <v>116</v>
      </c>
      <c r="L11" s="299" t="s">
        <v>117</v>
      </c>
      <c r="M11" s="299" t="s">
        <v>182</v>
      </c>
    </row>
    <row r="12" spans="3:14" s="13" customFormat="1" ht="13.25" customHeight="1" x14ac:dyDescent="0.2">
      <c r="C12" s="296"/>
      <c r="D12" s="298"/>
      <c r="E12" s="300"/>
      <c r="F12" s="300"/>
      <c r="G12" s="300"/>
      <c r="H12" s="300"/>
      <c r="I12" s="300"/>
      <c r="J12" s="300"/>
      <c r="K12" s="300"/>
      <c r="L12" s="300"/>
      <c r="M12" s="300"/>
    </row>
    <row r="13" spans="3:14" s="13" customFormat="1" ht="34.25" customHeight="1" x14ac:dyDescent="0.2">
      <c r="C13" s="56">
        <f>ROUND('地方債（利率別など）'!C13/1000,0)</f>
        <v>2912040</v>
      </c>
      <c r="D13" s="57">
        <f>ROUND('地方債（利率別など）'!D13/1000,0)</f>
        <v>262018</v>
      </c>
      <c r="E13" s="58">
        <f>ROUND('地方債（利率別など）'!E13/1000,0)</f>
        <v>306615</v>
      </c>
      <c r="F13" s="58">
        <f>ROUND('地方債（利率別など）'!F13/1000,0)</f>
        <v>322152</v>
      </c>
      <c r="G13" s="58">
        <f>ROUND('地方債（利率別など）'!G13/1000,0)</f>
        <v>355786</v>
      </c>
      <c r="H13" s="58">
        <f>ROUND('地方債（利率別など）'!H13/1000,0)</f>
        <v>334270</v>
      </c>
      <c r="I13" s="58">
        <f>ROUND('地方債（利率別など）'!I13/1000,0)</f>
        <v>967972</v>
      </c>
      <c r="J13" s="58">
        <f>ROUND('地方債（利率別など）'!J13/1000,0)</f>
        <v>222477</v>
      </c>
      <c r="K13" s="58">
        <f>ROUND('地方債（利率別など）'!K13/1000,0)</f>
        <v>98548</v>
      </c>
      <c r="L13" s="58">
        <f>ROUND('地方債（利率別など）'!L13/1000,0)</f>
        <v>42204</v>
      </c>
      <c r="M13" s="58">
        <f>ROUND('地方債（利率別など）'!M13/1000,0)</f>
        <v>0</v>
      </c>
    </row>
    <row r="14" spans="3:14" s="13" customFormat="1" x14ac:dyDescent="0.2"/>
    <row r="15" spans="3:14" s="13" customFormat="1" x14ac:dyDescent="0.2"/>
    <row r="16" spans="3:14" s="13" customFormat="1" ht="19.5" customHeight="1" x14ac:dyDescent="0.2">
      <c r="C16" s="14" t="s">
        <v>118</v>
      </c>
      <c r="F16" s="15"/>
      <c r="G16" s="15"/>
      <c r="H16" s="15"/>
      <c r="I16" s="16" t="s">
        <v>176</v>
      </c>
    </row>
    <row r="17" spans="3:9" s="13" customFormat="1" ht="13.25" customHeight="1" x14ac:dyDescent="0.2">
      <c r="C17" s="295" t="s">
        <v>119</v>
      </c>
      <c r="D17" s="301" t="s">
        <v>120</v>
      </c>
      <c r="E17" s="302"/>
      <c r="F17" s="302"/>
      <c r="G17" s="302"/>
      <c r="H17" s="302"/>
      <c r="I17" s="303"/>
    </row>
    <row r="18" spans="3:9" s="13" customFormat="1" ht="20.25" customHeight="1" x14ac:dyDescent="0.2">
      <c r="C18" s="296"/>
      <c r="D18" s="304"/>
      <c r="E18" s="305"/>
      <c r="F18" s="305"/>
      <c r="G18" s="305"/>
      <c r="H18" s="305"/>
      <c r="I18" s="306"/>
    </row>
    <row r="19" spans="3:9" s="13" customFormat="1" ht="32.4" customHeight="1" x14ac:dyDescent="0.2">
      <c r="C19" s="56">
        <f>ROUND('地方債（利率別など）'!C19/1000,0)</f>
        <v>0</v>
      </c>
      <c r="D19" s="307" t="s">
        <v>209</v>
      </c>
      <c r="E19" s="308"/>
      <c r="F19" s="308"/>
      <c r="G19" s="308"/>
      <c r="H19" s="308"/>
      <c r="I19" s="309"/>
    </row>
    <row r="20" spans="3:9" s="13" customFormat="1" ht="9.75" customHeight="1" x14ac:dyDescent="0.2"/>
    <row r="21" spans="3:9" s="13" customFormat="1" x14ac:dyDescent="0.2"/>
  </sheetData>
  <mergeCells count="24">
    <mergeCell ref="M11:M12"/>
    <mergeCell ref="L3:L4"/>
    <mergeCell ref="C11:C12"/>
    <mergeCell ref="D11:D12"/>
    <mergeCell ref="E11:E12"/>
    <mergeCell ref="F11:F12"/>
    <mergeCell ref="G11:G12"/>
    <mergeCell ref="H11:H12"/>
    <mergeCell ref="C3:C4"/>
    <mergeCell ref="D3:D4"/>
    <mergeCell ref="E3:E4"/>
    <mergeCell ref="F3:F4"/>
    <mergeCell ref="G3:G4"/>
    <mergeCell ref="H3:H4"/>
    <mergeCell ref="C17:C18"/>
    <mergeCell ref="D17:I18"/>
    <mergeCell ref="I3:I4"/>
    <mergeCell ref="J3:J4"/>
    <mergeCell ref="K3:K4"/>
    <mergeCell ref="D19:I19"/>
    <mergeCell ref="I11:I12"/>
    <mergeCell ref="J11:J12"/>
    <mergeCell ref="K11:K12"/>
    <mergeCell ref="L11:L12"/>
  </mergeCells>
  <phoneticPr fontId="4"/>
  <printOptions horizontalCentered="1"/>
  <pageMargins left="0.19685039370078741" right="0.19685039370078741" top="0.78740157480314965" bottom="0.19685039370078741" header="0.59055118110236227" footer="0.3937007874015748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B1:H7"/>
  <sheetViews>
    <sheetView view="pageBreakPreview" zoomScale="80" zoomScaleNormal="100" zoomScaleSheetLayoutView="80" workbookViewId="0">
      <selection activeCell="G6" sqref="G6"/>
    </sheetView>
  </sheetViews>
  <sheetFormatPr defaultColWidth="9" defaultRowHeight="13" x14ac:dyDescent="0.2"/>
  <cols>
    <col min="1" max="1" width="5.08984375" style="49" customWidth="1"/>
    <col min="2" max="2" width="19.453125" style="49" bestFit="1" customWidth="1"/>
    <col min="3" max="3" width="16.90625" style="49" customWidth="1"/>
    <col min="4" max="6" width="16.453125" style="49" customWidth="1"/>
    <col min="7" max="7" width="13.81640625" style="49" bestFit="1" customWidth="1"/>
    <col min="8" max="8" width="0.90625" style="49" customWidth="1"/>
    <col min="9" max="16384" width="9" style="49"/>
  </cols>
  <sheetData>
    <row r="1" spans="2:8" ht="7.5" customHeight="1" x14ac:dyDescent="0.2"/>
    <row r="2" spans="2:8" ht="15.75" customHeight="1" x14ac:dyDescent="0.2">
      <c r="B2" s="159" t="s">
        <v>121</v>
      </c>
      <c r="G2" s="160" t="s">
        <v>169</v>
      </c>
    </row>
    <row r="3" spans="2:8" s="55" customFormat="1" ht="23.15" customHeight="1" x14ac:dyDescent="0.2">
      <c r="B3" s="279" t="s">
        <v>122</v>
      </c>
      <c r="C3" s="279" t="s">
        <v>123</v>
      </c>
      <c r="D3" s="279" t="s">
        <v>124</v>
      </c>
      <c r="E3" s="284" t="s">
        <v>125</v>
      </c>
      <c r="F3" s="285"/>
      <c r="G3" s="279" t="s">
        <v>126</v>
      </c>
      <c r="H3" s="54"/>
    </row>
    <row r="4" spans="2:8" s="55" customFormat="1" ht="23.15" customHeight="1" x14ac:dyDescent="0.2">
      <c r="B4" s="283"/>
      <c r="C4" s="283"/>
      <c r="D4" s="283"/>
      <c r="E4" s="209" t="s">
        <v>127</v>
      </c>
      <c r="F4" s="209" t="s">
        <v>128</v>
      </c>
      <c r="G4" s="283"/>
      <c r="H4" s="54"/>
    </row>
    <row r="5" spans="2:8" s="55" customFormat="1" ht="27" customHeight="1" x14ac:dyDescent="0.2">
      <c r="B5" s="234" t="s">
        <v>172</v>
      </c>
      <c r="C5" s="96">
        <v>18304739</v>
      </c>
      <c r="D5" s="96">
        <v>21659961</v>
      </c>
      <c r="E5" s="96">
        <v>18304739</v>
      </c>
      <c r="F5" s="101">
        <v>0</v>
      </c>
      <c r="G5" s="96">
        <f>C5+D5-E5-F5</f>
        <v>21659961</v>
      </c>
      <c r="H5" s="54"/>
    </row>
    <row r="6" spans="2:8" s="55" customFormat="1" ht="27" customHeight="1" x14ac:dyDescent="0.2">
      <c r="B6" s="234" t="s">
        <v>173</v>
      </c>
      <c r="C6" s="96">
        <v>131148780</v>
      </c>
      <c r="D6" s="96">
        <v>0</v>
      </c>
      <c r="E6" s="101">
        <v>0</v>
      </c>
      <c r="F6" s="101">
        <v>7806193</v>
      </c>
      <c r="G6" s="96">
        <f>C6+D6-E6-F6</f>
        <v>123342587</v>
      </c>
      <c r="H6" s="54"/>
    </row>
    <row r="7" spans="2:8" s="55" customFormat="1" ht="29.15" customHeight="1" x14ac:dyDescent="0.2">
      <c r="B7" s="130" t="s">
        <v>9</v>
      </c>
      <c r="C7" s="96">
        <f>SUM(C5:C6)</f>
        <v>149453519</v>
      </c>
      <c r="D7" s="96">
        <f>SUM(D5:D6)</f>
        <v>21659961</v>
      </c>
      <c r="E7" s="96">
        <f>SUM(E5:E6)</f>
        <v>18304739</v>
      </c>
      <c r="F7" s="96">
        <f>SUM(F5:F6)</f>
        <v>7806193</v>
      </c>
      <c r="G7" s="96">
        <f>SUM(G5:G6)</f>
        <v>145002548</v>
      </c>
      <c r="H7" s="54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78740157480314965" bottom="0.35433070866141736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9" tint="0.39997558519241921"/>
  </sheetPr>
  <dimension ref="B1:H7"/>
  <sheetViews>
    <sheetView view="pageBreakPreview" zoomScale="80" zoomScaleNormal="100" zoomScaleSheetLayoutView="80" workbookViewId="0">
      <selection activeCell="G6" sqref="G6"/>
    </sheetView>
  </sheetViews>
  <sheetFormatPr defaultColWidth="9" defaultRowHeight="13" x14ac:dyDescent="0.2"/>
  <cols>
    <col min="1" max="1" width="5.08984375" style="49" customWidth="1"/>
    <col min="2" max="2" width="19.453125" style="49" bestFit="1" customWidth="1"/>
    <col min="3" max="7" width="16.6328125" style="49" customWidth="1"/>
    <col min="8" max="8" width="0.90625" style="49" customWidth="1"/>
    <col min="9" max="16384" width="9" style="49"/>
  </cols>
  <sheetData>
    <row r="1" spans="2:8" ht="7.5" customHeight="1" x14ac:dyDescent="0.2"/>
    <row r="2" spans="2:8" ht="15.75" customHeight="1" x14ac:dyDescent="0.2">
      <c r="B2" s="159" t="s">
        <v>121</v>
      </c>
      <c r="G2" s="160" t="s">
        <v>174</v>
      </c>
    </row>
    <row r="3" spans="2:8" s="55" customFormat="1" ht="23.15" customHeight="1" x14ac:dyDescent="0.2">
      <c r="B3" s="279" t="s">
        <v>122</v>
      </c>
      <c r="C3" s="279" t="s">
        <v>123</v>
      </c>
      <c r="D3" s="279" t="s">
        <v>124</v>
      </c>
      <c r="E3" s="284" t="s">
        <v>125</v>
      </c>
      <c r="F3" s="285"/>
      <c r="G3" s="279" t="s">
        <v>126</v>
      </c>
      <c r="H3" s="54"/>
    </row>
    <row r="4" spans="2:8" s="55" customFormat="1" ht="23.15" customHeight="1" x14ac:dyDescent="0.2">
      <c r="B4" s="283"/>
      <c r="C4" s="283"/>
      <c r="D4" s="283"/>
      <c r="E4" s="209" t="s">
        <v>127</v>
      </c>
      <c r="F4" s="209" t="s">
        <v>128</v>
      </c>
      <c r="G4" s="283"/>
      <c r="H4" s="54"/>
    </row>
    <row r="5" spans="2:8" s="55" customFormat="1" ht="27" customHeight="1" x14ac:dyDescent="0.2">
      <c r="B5" s="234" t="s">
        <v>172</v>
      </c>
      <c r="C5" s="96">
        <f>ROUND(引当金!C5/1000,0)</f>
        <v>18305</v>
      </c>
      <c r="D5" s="96">
        <f>ROUND(引当金!D5/1000,0)</f>
        <v>21660</v>
      </c>
      <c r="E5" s="96">
        <f>ROUND(引当金!E5/1000,0)</f>
        <v>18305</v>
      </c>
      <c r="F5" s="96">
        <f>ROUND(引当金!F5/1000,0)</f>
        <v>0</v>
      </c>
      <c r="G5" s="96">
        <f>ROUND(引当金!G5/1000,0)</f>
        <v>21660</v>
      </c>
      <c r="H5" s="54"/>
    </row>
    <row r="6" spans="2:8" s="55" customFormat="1" ht="27" customHeight="1" x14ac:dyDescent="0.2">
      <c r="B6" s="234" t="s">
        <v>173</v>
      </c>
      <c r="C6" s="96">
        <f>ROUND(引当金!C6/1000,0)</f>
        <v>131149</v>
      </c>
      <c r="D6" s="96">
        <f>ROUND(引当金!D6/1000,0)</f>
        <v>0</v>
      </c>
      <c r="E6" s="96">
        <f>ROUND(引当金!E6/1000,0)</f>
        <v>0</v>
      </c>
      <c r="F6" s="96">
        <f>ROUND(引当金!F6/1000,0)</f>
        <v>7806</v>
      </c>
      <c r="G6" s="96">
        <f>ROUND(引当金!G6/1000,0)</f>
        <v>123343</v>
      </c>
      <c r="H6" s="54"/>
    </row>
    <row r="7" spans="2:8" s="55" customFormat="1" ht="29.15" customHeight="1" x14ac:dyDescent="0.2">
      <c r="B7" s="130" t="s">
        <v>9</v>
      </c>
      <c r="C7" s="96">
        <f>ROUND(引当金!C7/1000,0)</f>
        <v>149454</v>
      </c>
      <c r="D7" s="96">
        <f>ROUND(引当金!D7/1000,0)</f>
        <v>21660</v>
      </c>
      <c r="E7" s="96">
        <f>ROUND(引当金!E7/1000,0)</f>
        <v>18305</v>
      </c>
      <c r="F7" s="96">
        <f>ROUND(引当金!F7/1000,0)</f>
        <v>7806</v>
      </c>
      <c r="G7" s="96">
        <f>ROUND(引当金!G7/1000,0)</f>
        <v>145003</v>
      </c>
      <c r="H7" s="54"/>
    </row>
  </sheetData>
  <mergeCells count="5">
    <mergeCell ref="B3:B4"/>
    <mergeCell ref="C3:C4"/>
    <mergeCell ref="D3:D4"/>
    <mergeCell ref="E3:F3"/>
    <mergeCell ref="G3:G4"/>
  </mergeCells>
  <phoneticPr fontId="4"/>
  <printOptions horizontalCentered="1"/>
  <pageMargins left="0.19685039370078741" right="0.11811023622047245" top="0.78740157480314965" bottom="0.35433070866141736" header="0.31496062992125984" footer="0.31496062992125984"/>
  <pageSetup paperSize="9" scale="12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H17"/>
  <sheetViews>
    <sheetView view="pageBreakPreview" topLeftCell="A2" zoomScale="80" zoomScaleNormal="100" zoomScaleSheetLayoutView="80" workbookViewId="0">
      <selection activeCell="D9" sqref="D9"/>
    </sheetView>
  </sheetViews>
  <sheetFormatPr defaultColWidth="9" defaultRowHeight="13" x14ac:dyDescent="0.2"/>
  <cols>
    <col min="1" max="1" width="3.6328125" style="49" customWidth="1"/>
    <col min="2" max="2" width="14.6328125" style="49" customWidth="1"/>
    <col min="3" max="3" width="17" style="49" customWidth="1"/>
    <col min="4" max="4" width="35.453125" style="49" bestFit="1" customWidth="1"/>
    <col min="5" max="5" width="32.90625" style="49" bestFit="1" customWidth="1"/>
    <col min="6" max="6" width="11.81640625" style="49" customWidth="1"/>
    <col min="7" max="7" width="17.453125" style="49" bestFit="1" customWidth="1"/>
    <col min="8" max="8" width="1" style="49" customWidth="1"/>
    <col min="9" max="9" width="1.453125" style="49" customWidth="1"/>
    <col min="10" max="16384" width="9" style="49"/>
  </cols>
  <sheetData>
    <row r="1" spans="1:8" ht="11.25" customHeight="1" x14ac:dyDescent="0.2"/>
    <row r="2" spans="1:8" ht="14" x14ac:dyDescent="0.2">
      <c r="A2" s="52"/>
      <c r="B2" s="161" t="s">
        <v>129</v>
      </c>
      <c r="C2" s="52"/>
      <c r="D2" s="52"/>
      <c r="E2" s="52"/>
      <c r="F2" s="52"/>
      <c r="G2" s="52"/>
      <c r="H2" s="52"/>
    </row>
    <row r="3" spans="1:8" ht="14" x14ac:dyDescent="0.2">
      <c r="A3" s="52"/>
      <c r="B3" s="161" t="s">
        <v>130</v>
      </c>
      <c r="C3" s="53"/>
      <c r="D3" s="53"/>
      <c r="E3" s="52"/>
      <c r="F3" s="52"/>
      <c r="G3" s="78" t="s">
        <v>170</v>
      </c>
      <c r="H3" s="52"/>
    </row>
    <row r="4" spans="1:8" ht="24.9" customHeight="1" x14ac:dyDescent="0.2">
      <c r="A4" s="52"/>
      <c r="B4" s="321" t="s">
        <v>17</v>
      </c>
      <c r="C4" s="321"/>
      <c r="D4" s="219" t="s">
        <v>131</v>
      </c>
      <c r="E4" s="219" t="s">
        <v>132</v>
      </c>
      <c r="F4" s="220" t="s">
        <v>133</v>
      </c>
      <c r="G4" s="219" t="s">
        <v>134</v>
      </c>
      <c r="H4" s="52"/>
    </row>
    <row r="5" spans="1:8" ht="24.9" customHeight="1" x14ac:dyDescent="0.2">
      <c r="A5" s="52"/>
      <c r="B5" s="315" t="s">
        <v>135</v>
      </c>
      <c r="C5" s="316"/>
      <c r="D5" s="162" t="s">
        <v>220</v>
      </c>
      <c r="E5" s="163" t="s">
        <v>227</v>
      </c>
      <c r="F5" s="164">
        <v>15000000</v>
      </c>
      <c r="G5" s="157" t="s">
        <v>224</v>
      </c>
      <c r="H5" s="52"/>
    </row>
    <row r="6" spans="1:8" ht="24.9" customHeight="1" x14ac:dyDescent="0.2">
      <c r="A6" s="52"/>
      <c r="B6" s="317"/>
      <c r="C6" s="318"/>
      <c r="D6" s="165" t="s">
        <v>225</v>
      </c>
      <c r="E6" s="166" t="s">
        <v>222</v>
      </c>
      <c r="F6" s="167">
        <v>11200000</v>
      </c>
      <c r="G6" s="236" t="s">
        <v>224</v>
      </c>
      <c r="H6" s="52"/>
    </row>
    <row r="7" spans="1:8" ht="24.9" customHeight="1" x14ac:dyDescent="0.2">
      <c r="A7" s="52"/>
      <c r="B7" s="319"/>
      <c r="C7" s="320"/>
      <c r="D7" s="168" t="s">
        <v>136</v>
      </c>
      <c r="E7" s="169"/>
      <c r="F7" s="170">
        <f>SUM(F5:F6)</f>
        <v>26200000</v>
      </c>
      <c r="G7" s="171"/>
      <c r="H7" s="52"/>
    </row>
    <row r="8" spans="1:8" ht="24.9" customHeight="1" x14ac:dyDescent="0.2">
      <c r="A8" s="52"/>
      <c r="B8" s="322" t="s">
        <v>137</v>
      </c>
      <c r="C8" s="323"/>
      <c r="D8" s="172" t="s">
        <v>229</v>
      </c>
      <c r="E8" s="237" t="s">
        <v>230</v>
      </c>
      <c r="F8" s="173">
        <v>147203252</v>
      </c>
      <c r="G8" s="174" t="s">
        <v>231</v>
      </c>
      <c r="H8" s="52"/>
    </row>
    <row r="9" spans="1:8" ht="24.9" customHeight="1" x14ac:dyDescent="0.2">
      <c r="A9" s="52"/>
      <c r="B9" s="324"/>
      <c r="C9" s="325"/>
      <c r="D9" s="175" t="s">
        <v>234</v>
      </c>
      <c r="E9" s="166" t="s">
        <v>235</v>
      </c>
      <c r="F9" s="167">
        <v>20384400</v>
      </c>
      <c r="G9" s="236" t="s">
        <v>224</v>
      </c>
      <c r="H9" s="52"/>
    </row>
    <row r="10" spans="1:8" ht="24.9" customHeight="1" x14ac:dyDescent="0.2">
      <c r="A10" s="52"/>
      <c r="B10" s="324"/>
      <c r="C10" s="325"/>
      <c r="D10" s="175" t="s">
        <v>232</v>
      </c>
      <c r="E10" s="166" t="s">
        <v>233</v>
      </c>
      <c r="F10" s="167">
        <v>16302000</v>
      </c>
      <c r="G10" s="236" t="s">
        <v>224</v>
      </c>
      <c r="H10" s="52"/>
    </row>
    <row r="11" spans="1:8" ht="24.9" customHeight="1" x14ac:dyDescent="0.2">
      <c r="A11" s="52"/>
      <c r="B11" s="324"/>
      <c r="C11" s="325"/>
      <c r="D11" s="175" t="s">
        <v>236</v>
      </c>
      <c r="E11" s="166" t="s">
        <v>237</v>
      </c>
      <c r="F11" s="167">
        <v>15926744</v>
      </c>
      <c r="G11" s="236" t="s">
        <v>231</v>
      </c>
      <c r="H11" s="52"/>
    </row>
    <row r="12" spans="1:8" ht="24.9" customHeight="1" x14ac:dyDescent="0.2">
      <c r="A12" s="52"/>
      <c r="B12" s="324"/>
      <c r="C12" s="325"/>
      <c r="D12" s="175" t="s">
        <v>238</v>
      </c>
      <c r="E12" s="166" t="s">
        <v>241</v>
      </c>
      <c r="F12" s="167">
        <v>9206725</v>
      </c>
      <c r="G12" s="236" t="s">
        <v>224</v>
      </c>
      <c r="H12" s="52"/>
    </row>
    <row r="13" spans="1:8" ht="24.9" customHeight="1" x14ac:dyDescent="0.2">
      <c r="A13" s="52"/>
      <c r="B13" s="324"/>
      <c r="C13" s="325"/>
      <c r="D13" s="175" t="s">
        <v>239</v>
      </c>
      <c r="E13" s="238" t="s">
        <v>240</v>
      </c>
      <c r="F13" s="167">
        <v>95175356</v>
      </c>
      <c r="G13" s="157" t="s">
        <v>240</v>
      </c>
      <c r="H13" s="52"/>
    </row>
    <row r="14" spans="1:8" ht="24.9" customHeight="1" x14ac:dyDescent="0.2">
      <c r="A14" s="52"/>
      <c r="B14" s="326"/>
      <c r="C14" s="327"/>
      <c r="D14" s="176" t="s">
        <v>136</v>
      </c>
      <c r="E14" s="169"/>
      <c r="F14" s="164">
        <f>SUM(F8:F13)</f>
        <v>304198477</v>
      </c>
      <c r="G14" s="171"/>
      <c r="H14" s="52"/>
    </row>
    <row r="15" spans="1:8" ht="24.9" customHeight="1" x14ac:dyDescent="0.2">
      <c r="A15" s="52"/>
      <c r="B15" s="313" t="s">
        <v>46</v>
      </c>
      <c r="C15" s="314"/>
      <c r="D15" s="171"/>
      <c r="E15" s="169"/>
      <c r="F15" s="164">
        <f>F7+F14</f>
        <v>330398477</v>
      </c>
      <c r="G15" s="171"/>
      <c r="H15" s="52"/>
    </row>
    <row r="16" spans="1:8" ht="3.75" customHeight="1" x14ac:dyDescent="0.2">
      <c r="A16" s="52"/>
      <c r="B16" s="52"/>
      <c r="C16" s="52"/>
      <c r="D16" s="52"/>
      <c r="E16" s="52"/>
      <c r="F16" s="52"/>
      <c r="G16" s="52"/>
      <c r="H16" s="52"/>
    </row>
    <row r="17" ht="12" customHeight="1" x14ac:dyDescent="0.2"/>
  </sheetData>
  <mergeCells count="4">
    <mergeCell ref="B15:C15"/>
    <mergeCell ref="B5:C7"/>
    <mergeCell ref="B4:C4"/>
    <mergeCell ref="B8:C14"/>
  </mergeCells>
  <phoneticPr fontId="4"/>
  <printOptions horizontalCentered="1"/>
  <pageMargins left="0.19685039370078741" right="0.19685039370078741" top="0.70866141732283472" bottom="0.15748031496062992" header="0.31496062992125984" footer="0.31496062992125984"/>
  <pageSetup paperSize="9" scale="9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9" tint="0.39997558519241921"/>
    <pageSetUpPr fitToPage="1"/>
  </sheetPr>
  <dimension ref="A1:H17"/>
  <sheetViews>
    <sheetView view="pageBreakPreview" zoomScale="80" zoomScaleNormal="100" zoomScaleSheetLayoutView="80" workbookViewId="0">
      <selection activeCell="E13" sqref="E13"/>
    </sheetView>
  </sheetViews>
  <sheetFormatPr defaultRowHeight="13" x14ac:dyDescent="0.2"/>
  <cols>
    <col min="1" max="1" width="3.6328125" customWidth="1"/>
    <col min="2" max="2" width="14.6328125" customWidth="1"/>
    <col min="3" max="3" width="19" customWidth="1"/>
    <col min="4" max="4" width="35.453125" bestFit="1" customWidth="1"/>
    <col min="5" max="5" width="32.90625" bestFit="1" customWidth="1"/>
    <col min="6" max="6" width="11.81640625" customWidth="1"/>
    <col min="7" max="7" width="17.453125" bestFit="1" customWidth="1"/>
    <col min="8" max="8" width="1" customWidth="1"/>
    <col min="9" max="9" width="1.453125" customWidth="1"/>
  </cols>
  <sheetData>
    <row r="1" spans="1:8" ht="11.25" customHeight="1" x14ac:dyDescent="0.2"/>
    <row r="2" spans="1:8" ht="14" x14ac:dyDescent="0.2">
      <c r="A2" s="2"/>
      <c r="B2" s="178" t="s">
        <v>129</v>
      </c>
      <c r="C2" s="2"/>
      <c r="D2" s="2"/>
      <c r="E2" s="2"/>
      <c r="F2" s="2"/>
      <c r="G2" s="2"/>
      <c r="H2" s="2"/>
    </row>
    <row r="3" spans="1:8" x14ac:dyDescent="0.2">
      <c r="A3" s="2"/>
      <c r="B3" s="177" t="s">
        <v>130</v>
      </c>
      <c r="C3" s="19"/>
      <c r="D3" s="19"/>
      <c r="E3" s="2"/>
      <c r="F3" s="2"/>
      <c r="G3" s="179" t="s">
        <v>175</v>
      </c>
      <c r="H3" s="2"/>
    </row>
    <row r="4" spans="1:8" ht="24.9" customHeight="1" x14ac:dyDescent="0.2">
      <c r="A4" s="2"/>
      <c r="B4" s="276" t="s">
        <v>17</v>
      </c>
      <c r="C4" s="276"/>
      <c r="D4" s="221" t="s">
        <v>131</v>
      </c>
      <c r="E4" s="221" t="s">
        <v>132</v>
      </c>
      <c r="F4" s="222" t="s">
        <v>133</v>
      </c>
      <c r="G4" s="221" t="s">
        <v>134</v>
      </c>
      <c r="H4" s="2"/>
    </row>
    <row r="5" spans="1:8" ht="24.9" customHeight="1" x14ac:dyDescent="0.2">
      <c r="A5" s="2"/>
      <c r="B5" s="328" t="s">
        <v>135</v>
      </c>
      <c r="C5" s="329"/>
      <c r="D5" s="180" t="s">
        <v>221</v>
      </c>
      <c r="E5" s="181" t="s">
        <v>228</v>
      </c>
      <c r="F5" s="182">
        <f>ROUND(補助金!F5/1000,0)</f>
        <v>15000</v>
      </c>
      <c r="G5" s="235" t="s">
        <v>224</v>
      </c>
      <c r="H5" s="2"/>
    </row>
    <row r="6" spans="1:8" ht="24.9" customHeight="1" x14ac:dyDescent="0.2">
      <c r="A6" s="2"/>
      <c r="B6" s="330"/>
      <c r="C6" s="331"/>
      <c r="D6" s="183" t="s">
        <v>226</v>
      </c>
      <c r="E6" s="181" t="s">
        <v>223</v>
      </c>
      <c r="F6" s="182">
        <f>ROUND(補助金!F6/1000,0)</f>
        <v>11200</v>
      </c>
      <c r="G6" s="235" t="s">
        <v>224</v>
      </c>
      <c r="H6" s="2"/>
    </row>
    <row r="7" spans="1:8" ht="24.9" customHeight="1" x14ac:dyDescent="0.2">
      <c r="A7" s="2"/>
      <c r="B7" s="332"/>
      <c r="C7" s="333"/>
      <c r="D7" s="184" t="s">
        <v>136</v>
      </c>
      <c r="E7" s="185"/>
      <c r="F7" s="182">
        <f>ROUND(補助金!F7/1000,0)</f>
        <v>26200</v>
      </c>
      <c r="G7" s="186"/>
      <c r="H7" s="2"/>
    </row>
    <row r="8" spans="1:8" ht="24.9" customHeight="1" x14ac:dyDescent="0.2">
      <c r="A8" s="2"/>
      <c r="B8" s="336" t="s">
        <v>137</v>
      </c>
      <c r="C8" s="337"/>
      <c r="D8" s="172" t="str">
        <f>補助金!D8</f>
        <v>一部事務組合・広域連合負担金</v>
      </c>
      <c r="E8" s="237" t="str">
        <f>補助金!E8</f>
        <v>一部事務組合・広域連合</v>
      </c>
      <c r="F8" s="182">
        <f>ROUND(補助金!F8/1000,0)</f>
        <v>147203</v>
      </c>
      <c r="G8" s="174" t="str">
        <f>補助金!G8</f>
        <v>総務</v>
      </c>
      <c r="H8" s="2"/>
    </row>
    <row r="9" spans="1:8" ht="24.9" customHeight="1" x14ac:dyDescent="0.2">
      <c r="A9" s="2"/>
      <c r="B9" s="338"/>
      <c r="C9" s="339"/>
      <c r="D9" s="172" t="str">
        <f>補助金!D9</f>
        <v>草地畜産基盤整備事業負担金</v>
      </c>
      <c r="E9" s="237" t="str">
        <f>補助金!E9</f>
        <v>隠岐支庁農林局</v>
      </c>
      <c r="F9" s="182">
        <f>ROUND(補助金!F9/1000,0)</f>
        <v>20384</v>
      </c>
      <c r="G9" s="174" t="str">
        <f>補助金!G9</f>
        <v>産業振興</v>
      </c>
      <c r="H9" s="2"/>
    </row>
    <row r="10" spans="1:8" ht="24.9" customHeight="1" x14ac:dyDescent="0.2">
      <c r="A10" s="2"/>
      <c r="B10" s="338"/>
      <c r="C10" s="339"/>
      <c r="D10" s="172" t="str">
        <f>補助金!D10</f>
        <v>有人国境離島漁村支援交付金</v>
      </c>
      <c r="E10" s="237" t="str">
        <f>補助金!E10</f>
        <v>対象者</v>
      </c>
      <c r="F10" s="182">
        <f>ROUND(補助金!F10/1000,0)</f>
        <v>16302</v>
      </c>
      <c r="G10" s="174" t="str">
        <f>補助金!G10</f>
        <v>産業振興</v>
      </c>
      <c r="H10" s="2"/>
    </row>
    <row r="11" spans="1:8" ht="24.9" customHeight="1" x14ac:dyDescent="0.2">
      <c r="A11" s="2"/>
      <c r="B11" s="338"/>
      <c r="C11" s="339"/>
      <c r="D11" s="172" t="str">
        <f>補助金!D11</f>
        <v>知夫村隠岐航路旅客運賃助成事業助成金</v>
      </c>
      <c r="E11" s="237" t="str">
        <f>補助金!E11</f>
        <v>隠岐汽船</v>
      </c>
      <c r="F11" s="182">
        <f>ROUND(補助金!F11/1000,0)</f>
        <v>15927</v>
      </c>
      <c r="G11" s="174" t="str">
        <f>補助金!G11</f>
        <v>総務</v>
      </c>
      <c r="H11" s="2"/>
    </row>
    <row r="12" spans="1:8" ht="24.9" customHeight="1" x14ac:dyDescent="0.2">
      <c r="A12" s="2"/>
      <c r="B12" s="338"/>
      <c r="C12" s="339"/>
      <c r="D12" s="172" t="str">
        <f>補助金!D12</f>
        <v>離島漁業再生支援交付金</v>
      </c>
      <c r="E12" s="237" t="str">
        <f>補助金!E12</f>
        <v>知夫村全域集落</v>
      </c>
      <c r="F12" s="182">
        <f>ROUND(補助金!F12/1000,0)</f>
        <v>9207</v>
      </c>
      <c r="G12" s="174" t="str">
        <f>補助金!G12</f>
        <v>産業振興</v>
      </c>
      <c r="H12" s="2"/>
    </row>
    <row r="13" spans="1:8" ht="24.9" customHeight="1" x14ac:dyDescent="0.2">
      <c r="A13" s="2"/>
      <c r="B13" s="338"/>
      <c r="C13" s="339"/>
      <c r="D13" s="172" t="str">
        <f>補助金!D13</f>
        <v>その他</v>
      </c>
      <c r="E13" s="239" t="str">
        <f>補助金!E13</f>
        <v>-</v>
      </c>
      <c r="F13" s="182">
        <f>ROUND(補助金!F13/1000,0)</f>
        <v>95175</v>
      </c>
      <c r="G13" s="174" t="str">
        <f>補助金!G13</f>
        <v>-</v>
      </c>
      <c r="H13" s="2"/>
    </row>
    <row r="14" spans="1:8" ht="24.9" customHeight="1" x14ac:dyDescent="0.2">
      <c r="A14" s="2"/>
      <c r="B14" s="340"/>
      <c r="C14" s="341"/>
      <c r="D14" s="187" t="s">
        <v>136</v>
      </c>
      <c r="E14" s="185"/>
      <c r="F14" s="182">
        <f>ROUND(補助金!F14/1000,0)</f>
        <v>304198</v>
      </c>
      <c r="G14" s="186"/>
      <c r="H14" s="2"/>
    </row>
    <row r="15" spans="1:8" ht="24.9" customHeight="1" x14ac:dyDescent="0.2">
      <c r="A15" s="2"/>
      <c r="B15" s="334" t="s">
        <v>46</v>
      </c>
      <c r="C15" s="335"/>
      <c r="D15" s="186"/>
      <c r="E15" s="185"/>
      <c r="F15" s="182">
        <f>ROUND(補助金!F15/1000,0)</f>
        <v>330398</v>
      </c>
      <c r="G15" s="186"/>
      <c r="H15" s="2"/>
    </row>
    <row r="16" spans="1:8" ht="3.75" customHeight="1" x14ac:dyDescent="0.2">
      <c r="A16" s="2"/>
      <c r="B16" s="2"/>
      <c r="C16" s="2"/>
      <c r="D16" s="2"/>
      <c r="E16" s="2"/>
      <c r="F16" s="2"/>
      <c r="G16" s="2"/>
      <c r="H16" s="2"/>
    </row>
    <row r="17" ht="12" customHeight="1" x14ac:dyDescent="0.2"/>
  </sheetData>
  <mergeCells count="4">
    <mergeCell ref="B4:C4"/>
    <mergeCell ref="B5:C7"/>
    <mergeCell ref="B15:C15"/>
    <mergeCell ref="B8:C14"/>
  </mergeCells>
  <phoneticPr fontId="4"/>
  <printOptions horizontalCentered="1"/>
  <pageMargins left="0.19685039370078741" right="0.19685039370078741" top="0.70866141732283472" bottom="0.15748031496062992" header="0.31496062992125984" footer="0.31496062992125984"/>
  <pageSetup paperSize="9" scale="6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B1:F28"/>
  <sheetViews>
    <sheetView tabSelected="1" view="pageBreakPreview" zoomScale="80" zoomScaleNormal="100" zoomScaleSheetLayoutView="80" workbookViewId="0">
      <selection activeCell="J13" sqref="J13"/>
    </sheetView>
  </sheetViews>
  <sheetFormatPr defaultColWidth="9" defaultRowHeight="13" x14ac:dyDescent="0.2"/>
  <cols>
    <col min="1" max="1" width="0.453125" style="49" customWidth="1"/>
    <col min="2" max="2" width="18.54296875" style="49" bestFit="1" customWidth="1"/>
    <col min="3" max="3" width="13.81640625" style="49" bestFit="1" customWidth="1"/>
    <col min="4" max="4" width="12.36328125" style="49" bestFit="1" customWidth="1"/>
    <col min="5" max="5" width="18.54296875" style="49" bestFit="1" customWidth="1"/>
    <col min="6" max="6" width="12.81640625" style="49" bestFit="1" customWidth="1"/>
    <col min="7" max="7" width="0.81640625" style="49" customWidth="1"/>
    <col min="8" max="8" width="16.81640625" style="49" customWidth="1"/>
    <col min="9" max="16384" width="9" style="49"/>
  </cols>
  <sheetData>
    <row r="1" spans="2:6" ht="12" customHeight="1" x14ac:dyDescent="0.2"/>
    <row r="2" spans="2:6" ht="15" customHeight="1" x14ac:dyDescent="0.2">
      <c r="B2" s="343" t="s">
        <v>138</v>
      </c>
      <c r="C2" s="343"/>
      <c r="D2" s="343"/>
      <c r="E2" s="343"/>
      <c r="F2" s="343"/>
    </row>
    <row r="3" spans="2:6" ht="14.25" customHeight="1" x14ac:dyDescent="0.2">
      <c r="B3" s="188" t="s">
        <v>139</v>
      </c>
      <c r="F3" s="189" t="s">
        <v>169</v>
      </c>
    </row>
    <row r="4" spans="2:6" x14ac:dyDescent="0.2">
      <c r="B4" s="223" t="s">
        <v>140</v>
      </c>
      <c r="C4" s="223" t="s">
        <v>122</v>
      </c>
      <c r="D4" s="224" t="s">
        <v>141</v>
      </c>
      <c r="E4" s="224"/>
      <c r="F4" s="225" t="s">
        <v>0</v>
      </c>
    </row>
    <row r="5" spans="2:6" x14ac:dyDescent="0.2">
      <c r="B5" s="344" t="s">
        <v>142</v>
      </c>
      <c r="C5" s="347" t="s">
        <v>10</v>
      </c>
      <c r="D5" s="190" t="s">
        <v>242</v>
      </c>
      <c r="E5" s="191"/>
      <c r="F5" s="192">
        <f>52366241-55064</f>
        <v>52311177</v>
      </c>
    </row>
    <row r="6" spans="2:6" x14ac:dyDescent="0.2">
      <c r="B6" s="345"/>
      <c r="C6" s="348"/>
      <c r="D6" s="190" t="s">
        <v>243</v>
      </c>
      <c r="E6" s="191"/>
      <c r="F6" s="192">
        <v>10025000</v>
      </c>
    </row>
    <row r="7" spans="2:6" x14ac:dyDescent="0.2">
      <c r="B7" s="345"/>
      <c r="C7" s="348"/>
      <c r="D7" s="190" t="s">
        <v>244</v>
      </c>
      <c r="E7" s="191"/>
      <c r="F7" s="192">
        <v>75000</v>
      </c>
    </row>
    <row r="8" spans="2:6" x14ac:dyDescent="0.2">
      <c r="B8" s="345"/>
      <c r="C8" s="348"/>
      <c r="D8" s="193" t="s">
        <v>245</v>
      </c>
      <c r="E8" s="191"/>
      <c r="F8" s="192">
        <v>215000</v>
      </c>
    </row>
    <row r="9" spans="2:6" x14ac:dyDescent="0.2">
      <c r="B9" s="345"/>
      <c r="C9" s="348"/>
      <c r="D9" s="190" t="s">
        <v>246</v>
      </c>
      <c r="E9" s="191"/>
      <c r="F9" s="229">
        <v>105000</v>
      </c>
    </row>
    <row r="10" spans="2:6" x14ac:dyDescent="0.2">
      <c r="B10" s="345"/>
      <c r="C10" s="348"/>
      <c r="D10" s="190" t="s">
        <v>247</v>
      </c>
      <c r="E10" s="191"/>
      <c r="F10" s="229">
        <v>10396000</v>
      </c>
    </row>
    <row r="11" spans="2:6" x14ac:dyDescent="0.2">
      <c r="B11" s="345"/>
      <c r="C11" s="348"/>
      <c r="D11" s="190" t="s">
        <v>248</v>
      </c>
      <c r="E11" s="191"/>
      <c r="F11" s="229">
        <v>899522</v>
      </c>
    </row>
    <row r="12" spans="2:6" x14ac:dyDescent="0.2">
      <c r="B12" s="345"/>
      <c r="C12" s="348"/>
      <c r="D12" s="193" t="s">
        <v>249</v>
      </c>
      <c r="E12" s="191"/>
      <c r="F12" s="229">
        <v>3026000</v>
      </c>
    </row>
    <row r="13" spans="2:6" x14ac:dyDescent="0.2">
      <c r="B13" s="345"/>
      <c r="C13" s="348"/>
      <c r="D13" s="190" t="s">
        <v>250</v>
      </c>
      <c r="E13" s="191"/>
      <c r="F13" s="229">
        <v>886869000</v>
      </c>
    </row>
    <row r="14" spans="2:6" x14ac:dyDescent="0.2">
      <c r="B14" s="345"/>
      <c r="C14" s="348"/>
      <c r="D14" s="193" t="s">
        <v>251</v>
      </c>
      <c r="E14" s="191"/>
      <c r="F14" s="229">
        <v>14948641</v>
      </c>
    </row>
    <row r="15" spans="2:6" x14ac:dyDescent="0.2">
      <c r="B15" s="345"/>
      <c r="C15" s="348"/>
      <c r="D15" s="193" t="s">
        <v>252</v>
      </c>
      <c r="E15" s="191"/>
      <c r="F15" s="229">
        <v>2498008</v>
      </c>
    </row>
    <row r="16" spans="2:6" x14ac:dyDescent="0.2">
      <c r="B16" s="345"/>
      <c r="C16" s="349"/>
      <c r="D16" s="350" t="s">
        <v>143</v>
      </c>
      <c r="E16" s="351"/>
      <c r="F16" s="192">
        <f>SUM(F5:F15)</f>
        <v>981368348</v>
      </c>
    </row>
    <row r="17" spans="2:6" ht="13.5" customHeight="1" x14ac:dyDescent="0.2">
      <c r="B17" s="345"/>
      <c r="C17" s="352" t="s">
        <v>11</v>
      </c>
      <c r="D17" s="354" t="s">
        <v>144</v>
      </c>
      <c r="E17" s="191" t="s">
        <v>145</v>
      </c>
      <c r="F17" s="192">
        <v>166226548</v>
      </c>
    </row>
    <row r="18" spans="2:6" x14ac:dyDescent="0.2">
      <c r="B18" s="345"/>
      <c r="C18" s="353"/>
      <c r="D18" s="355"/>
      <c r="E18" s="191" t="s">
        <v>146</v>
      </c>
      <c r="F18" s="192">
        <v>0</v>
      </c>
    </row>
    <row r="19" spans="2:6" x14ac:dyDescent="0.2">
      <c r="B19" s="345"/>
      <c r="C19" s="348"/>
      <c r="D19" s="356"/>
      <c r="E19" s="194" t="s">
        <v>136</v>
      </c>
      <c r="F19" s="192">
        <f>SUM(F17:F18)</f>
        <v>166226548</v>
      </c>
    </row>
    <row r="20" spans="2:6" ht="13.5" customHeight="1" x14ac:dyDescent="0.2">
      <c r="B20" s="345"/>
      <c r="C20" s="348"/>
      <c r="D20" s="354" t="s">
        <v>147</v>
      </c>
      <c r="E20" s="191" t="s">
        <v>145</v>
      </c>
      <c r="F20" s="192">
        <v>38688272</v>
      </c>
    </row>
    <row r="21" spans="2:6" x14ac:dyDescent="0.2">
      <c r="B21" s="345"/>
      <c r="C21" s="348"/>
      <c r="D21" s="355"/>
      <c r="E21" s="191" t="s">
        <v>146</v>
      </c>
      <c r="F21" s="192">
        <v>122372629</v>
      </c>
    </row>
    <row r="22" spans="2:6" x14ac:dyDescent="0.2">
      <c r="B22" s="345"/>
      <c r="C22" s="348"/>
      <c r="D22" s="356"/>
      <c r="E22" s="194" t="s">
        <v>136</v>
      </c>
      <c r="F22" s="192">
        <f>SUM(F20:F21)</f>
        <v>161060901</v>
      </c>
    </row>
    <row r="23" spans="2:6" x14ac:dyDescent="0.2">
      <c r="B23" s="345"/>
      <c r="C23" s="349"/>
      <c r="D23" s="350" t="s">
        <v>143</v>
      </c>
      <c r="E23" s="351"/>
      <c r="F23" s="192">
        <f>F19+F22</f>
        <v>327287449</v>
      </c>
    </row>
    <row r="24" spans="2:6" x14ac:dyDescent="0.2">
      <c r="B24" s="346"/>
      <c r="C24" s="357" t="s">
        <v>9</v>
      </c>
      <c r="D24" s="358"/>
      <c r="E24" s="359"/>
      <c r="F24" s="192">
        <f>F16+F23</f>
        <v>1308655797</v>
      </c>
    </row>
    <row r="25" spans="2:6" x14ac:dyDescent="0.2">
      <c r="B25" s="342" t="s">
        <v>178</v>
      </c>
      <c r="C25" s="342"/>
      <c r="D25" s="342"/>
      <c r="E25" s="194" t="s">
        <v>179</v>
      </c>
      <c r="F25" s="192">
        <v>0</v>
      </c>
    </row>
    <row r="26" spans="2:6" x14ac:dyDescent="0.2">
      <c r="B26" s="342"/>
      <c r="C26" s="342"/>
      <c r="D26" s="342"/>
      <c r="E26" s="194" t="s">
        <v>180</v>
      </c>
      <c r="F26" s="192">
        <v>0</v>
      </c>
    </row>
    <row r="27" spans="2:6" x14ac:dyDescent="0.2">
      <c r="B27" s="342" t="s">
        <v>181</v>
      </c>
      <c r="C27" s="342"/>
      <c r="D27" s="342"/>
      <c r="E27" s="194" t="s">
        <v>179</v>
      </c>
      <c r="F27" s="192">
        <f>F16</f>
        <v>981368348</v>
      </c>
    </row>
    <row r="28" spans="2:6" x14ac:dyDescent="0.2">
      <c r="B28" s="342"/>
      <c r="C28" s="342"/>
      <c r="D28" s="342"/>
      <c r="E28" s="194" t="s">
        <v>180</v>
      </c>
      <c r="F28" s="192">
        <f>F23</f>
        <v>327287449</v>
      </c>
    </row>
  </sheetData>
  <mergeCells count="11">
    <mergeCell ref="B25:D26"/>
    <mergeCell ref="B27:D28"/>
    <mergeCell ref="B2:F2"/>
    <mergeCell ref="B5:B24"/>
    <mergeCell ref="C5:C16"/>
    <mergeCell ref="D16:E16"/>
    <mergeCell ref="C17:C23"/>
    <mergeCell ref="D17:D19"/>
    <mergeCell ref="D20:D22"/>
    <mergeCell ref="D23:E23"/>
    <mergeCell ref="C24:E24"/>
  </mergeCells>
  <phoneticPr fontId="4"/>
  <printOptions horizontalCentered="1"/>
  <pageMargins left="0.98425196850393704" right="1.9685039370078741" top="0.51181102362204722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 tint="0.39997558519241921"/>
    <pageSetUpPr fitToPage="1"/>
  </sheetPr>
  <dimension ref="A1:T49"/>
  <sheetViews>
    <sheetView view="pageBreakPreview" topLeftCell="A28" zoomScale="80" zoomScaleNormal="100" zoomScaleSheetLayoutView="80" workbookViewId="0">
      <selection activeCell="J38" sqref="J38:K38"/>
    </sheetView>
  </sheetViews>
  <sheetFormatPr defaultRowHeight="13" x14ac:dyDescent="0.2"/>
  <cols>
    <col min="1" max="1" width="0.90625" customWidth="1"/>
    <col min="2" max="2" width="3.81640625" customWidth="1"/>
    <col min="3" max="3" width="16.81640625" customWidth="1"/>
    <col min="4" max="17" width="8.453125" customWidth="1"/>
    <col min="18" max="18" width="16.1796875" customWidth="1"/>
    <col min="19" max="19" width="0.6328125" customWidth="1"/>
    <col min="20" max="20" width="0.36328125" customWidth="1"/>
  </cols>
  <sheetData>
    <row r="1" spans="1:19" ht="18.75" customHeight="1" x14ac:dyDescent="0.2">
      <c r="A1" s="269" t="s">
        <v>12</v>
      </c>
      <c r="B1" s="270"/>
      <c r="C1" s="270"/>
      <c r="D1" s="270"/>
      <c r="E1" s="270"/>
    </row>
    <row r="2" spans="1:19" ht="24.75" customHeight="1" x14ac:dyDescent="0.2">
      <c r="A2" s="271" t="s">
        <v>13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1:19" ht="19.5" customHeight="1" x14ac:dyDescent="0.2">
      <c r="A3" s="269" t="s">
        <v>14</v>
      </c>
      <c r="B3" s="270"/>
      <c r="C3" s="270"/>
      <c r="D3" s="270"/>
      <c r="E3" s="270"/>
      <c r="F3" s="270"/>
      <c r="G3" s="270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ht="17.25" customHeight="1" x14ac:dyDescent="0.2">
      <c r="A4" s="272" t="s">
        <v>160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1:19" ht="16.5" customHeight="1" x14ac:dyDescent="0.2">
      <c r="A5" s="269" t="s">
        <v>15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</row>
    <row r="6" spans="1:19" ht="1.5" customHeight="1" x14ac:dyDescent="0.2"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</row>
    <row r="7" spans="1:19" ht="20.25" customHeight="1" x14ac:dyDescent="0.2">
      <c r="A7" s="2"/>
      <c r="B7" s="3" t="s">
        <v>16</v>
      </c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 t="s">
        <v>174</v>
      </c>
      <c r="R7" s="5"/>
      <c r="S7" s="2"/>
    </row>
    <row r="8" spans="1:19" ht="37.5" customHeight="1" x14ac:dyDescent="0.2">
      <c r="A8" s="2"/>
      <c r="B8" s="261" t="s">
        <v>17</v>
      </c>
      <c r="C8" s="261"/>
      <c r="D8" s="277" t="s">
        <v>18</v>
      </c>
      <c r="E8" s="274"/>
      <c r="F8" s="277" t="s">
        <v>19</v>
      </c>
      <c r="G8" s="274"/>
      <c r="H8" s="277" t="s">
        <v>20</v>
      </c>
      <c r="I8" s="274"/>
      <c r="J8" s="277" t="s">
        <v>21</v>
      </c>
      <c r="K8" s="274"/>
      <c r="L8" s="277" t="s">
        <v>22</v>
      </c>
      <c r="M8" s="274"/>
      <c r="N8" s="274" t="s">
        <v>23</v>
      </c>
      <c r="O8" s="261"/>
      <c r="P8" s="275" t="s">
        <v>24</v>
      </c>
      <c r="Q8" s="276"/>
      <c r="R8" s="7"/>
      <c r="S8" s="2"/>
    </row>
    <row r="9" spans="1:19" ht="14.15" customHeight="1" x14ac:dyDescent="0.2">
      <c r="A9" s="2"/>
      <c r="B9" s="245" t="s">
        <v>25</v>
      </c>
      <c r="C9" s="245"/>
      <c r="D9" s="249">
        <f>ROUND(有形固定資産!D9/1000,0)</f>
        <v>4629803</v>
      </c>
      <c r="E9" s="250"/>
      <c r="F9" s="249">
        <f>ROUND(有形固定資産!F9/1000,0)</f>
        <v>370955</v>
      </c>
      <c r="G9" s="250"/>
      <c r="H9" s="249">
        <f>ROUND(有形固定資産!H9/1000,0)</f>
        <v>10152</v>
      </c>
      <c r="I9" s="250"/>
      <c r="J9" s="249">
        <f>ROUND(有形固定資産!J9/1000,0)</f>
        <v>4990606</v>
      </c>
      <c r="K9" s="250"/>
      <c r="L9" s="249">
        <f>ROUND(有形固定資産!L9/1000,0)</f>
        <v>2794982</v>
      </c>
      <c r="M9" s="250"/>
      <c r="N9" s="249">
        <f>ROUND(有形固定資産!N9/1000,0)</f>
        <v>106144</v>
      </c>
      <c r="O9" s="250"/>
      <c r="P9" s="249">
        <f>ROUND(有形固定資産!P9/1000,0)</f>
        <v>2195625</v>
      </c>
      <c r="Q9" s="250"/>
      <c r="R9" s="114"/>
      <c r="S9" s="2"/>
    </row>
    <row r="10" spans="1:19" ht="14.15" customHeight="1" x14ac:dyDescent="0.2">
      <c r="A10" s="2"/>
      <c r="B10" s="245" t="s">
        <v>26</v>
      </c>
      <c r="C10" s="245"/>
      <c r="D10" s="249">
        <f>ROUND(有形固定資産!D10/1000,0)</f>
        <v>105763</v>
      </c>
      <c r="E10" s="250"/>
      <c r="F10" s="249">
        <f>ROUND(有形固定資産!F10/1000,0)</f>
        <v>0</v>
      </c>
      <c r="G10" s="250"/>
      <c r="H10" s="249">
        <f>ROUND(有形固定資産!H10/1000,0)</f>
        <v>0</v>
      </c>
      <c r="I10" s="250"/>
      <c r="J10" s="249">
        <f>ROUND(有形固定資産!J10/1000,0)</f>
        <v>105763</v>
      </c>
      <c r="K10" s="250"/>
      <c r="L10" s="249">
        <f>ROUND(有形固定資産!L10/1000,0)</f>
        <v>0</v>
      </c>
      <c r="M10" s="250"/>
      <c r="N10" s="249">
        <f>ROUND(有形固定資産!N10/1000,0)</f>
        <v>0</v>
      </c>
      <c r="O10" s="250"/>
      <c r="P10" s="249">
        <f>ROUND(有形固定資産!P10/1000,0)</f>
        <v>105763</v>
      </c>
      <c r="Q10" s="250"/>
      <c r="R10" s="114"/>
      <c r="S10" s="2"/>
    </row>
    <row r="11" spans="1:19" ht="14.15" customHeight="1" x14ac:dyDescent="0.2">
      <c r="A11" s="2"/>
      <c r="B11" s="246" t="s">
        <v>27</v>
      </c>
      <c r="C11" s="246"/>
      <c r="D11" s="249">
        <f>ROUND(有形固定資産!D11/1000,0)</f>
        <v>0</v>
      </c>
      <c r="E11" s="250"/>
      <c r="F11" s="249">
        <f>ROUND(有形固定資産!F11/1000,0)</f>
        <v>0</v>
      </c>
      <c r="G11" s="250"/>
      <c r="H11" s="249">
        <f>ROUND(有形固定資産!H11/1000,0)</f>
        <v>0</v>
      </c>
      <c r="I11" s="250"/>
      <c r="J11" s="249">
        <f>ROUND(有形固定資産!J11/1000,0)</f>
        <v>0</v>
      </c>
      <c r="K11" s="250"/>
      <c r="L11" s="249">
        <f>ROUND(有形固定資産!L11/1000,0)</f>
        <v>0</v>
      </c>
      <c r="M11" s="250"/>
      <c r="N11" s="249">
        <f>ROUND(有形固定資産!N11/1000,0)</f>
        <v>0</v>
      </c>
      <c r="O11" s="250"/>
      <c r="P11" s="249">
        <f>ROUND(有形固定資産!P11/1000,0)</f>
        <v>0</v>
      </c>
      <c r="Q11" s="250"/>
      <c r="R11" s="114"/>
      <c r="S11" s="2"/>
    </row>
    <row r="12" spans="1:19" ht="14.15" customHeight="1" x14ac:dyDescent="0.2">
      <c r="A12" s="2"/>
      <c r="B12" s="246" t="s">
        <v>28</v>
      </c>
      <c r="C12" s="246"/>
      <c r="D12" s="249">
        <f>ROUND(有形固定資産!D12/1000,0)</f>
        <v>4265145</v>
      </c>
      <c r="E12" s="250"/>
      <c r="F12" s="249">
        <f>ROUND(有形固定資産!F12/1000,0)</f>
        <v>18480</v>
      </c>
      <c r="G12" s="250"/>
      <c r="H12" s="249">
        <f>ROUND(有形固定資産!H12/1000,0)</f>
        <v>0</v>
      </c>
      <c r="I12" s="250"/>
      <c r="J12" s="249">
        <f>ROUND(有形固定資産!J12/1000,0)</f>
        <v>4283625</v>
      </c>
      <c r="K12" s="250"/>
      <c r="L12" s="249">
        <f>ROUND(有形固定資産!L12/1000,0)</f>
        <v>2605290</v>
      </c>
      <c r="M12" s="250"/>
      <c r="N12" s="249">
        <f>ROUND(有形固定資産!N12/1000,0)</f>
        <v>90188</v>
      </c>
      <c r="O12" s="250"/>
      <c r="P12" s="249">
        <f>ROUND(有形固定資産!P12/1000,0)</f>
        <v>1678335</v>
      </c>
      <c r="Q12" s="250"/>
      <c r="R12" s="114"/>
      <c r="S12" s="2"/>
    </row>
    <row r="13" spans="1:19" ht="14.15" customHeight="1" x14ac:dyDescent="0.2">
      <c r="A13" s="2"/>
      <c r="B13" s="245" t="s">
        <v>29</v>
      </c>
      <c r="C13" s="245"/>
      <c r="D13" s="249">
        <f>ROUND(有形固定資産!D13/1000,0)</f>
        <v>238483</v>
      </c>
      <c r="E13" s="250"/>
      <c r="F13" s="249">
        <f>ROUND(有形固定資産!F13/1000,0)</f>
        <v>210095</v>
      </c>
      <c r="G13" s="250"/>
      <c r="H13" s="249">
        <f>ROUND(有形固定資産!H13/1000,0)</f>
        <v>4320</v>
      </c>
      <c r="I13" s="250"/>
      <c r="J13" s="249">
        <f>ROUND(有形固定資産!J13/1000,0)</f>
        <v>444259</v>
      </c>
      <c r="K13" s="250"/>
      <c r="L13" s="249">
        <f>ROUND(有形固定資産!L13/1000,0)</f>
        <v>189692</v>
      </c>
      <c r="M13" s="250"/>
      <c r="N13" s="249">
        <f>ROUND(有形固定資産!N13/1000,0)</f>
        <v>15956</v>
      </c>
      <c r="O13" s="250"/>
      <c r="P13" s="249">
        <f>ROUND(有形固定資産!P13/1000,0)</f>
        <v>254567</v>
      </c>
      <c r="Q13" s="250"/>
      <c r="R13" s="114"/>
      <c r="S13" s="2"/>
    </row>
    <row r="14" spans="1:19" ht="14.15" customHeight="1" x14ac:dyDescent="0.2">
      <c r="A14" s="2"/>
      <c r="B14" s="255" t="s">
        <v>30</v>
      </c>
      <c r="C14" s="255"/>
      <c r="D14" s="249">
        <f>ROUND(有形固定資産!D14/1000,0)</f>
        <v>0</v>
      </c>
      <c r="E14" s="250"/>
      <c r="F14" s="249">
        <f>ROUND(有形固定資産!F14/1000,0)</f>
        <v>0</v>
      </c>
      <c r="G14" s="250"/>
      <c r="H14" s="249">
        <f>ROUND(有形固定資産!H14/1000,0)</f>
        <v>0</v>
      </c>
      <c r="I14" s="250"/>
      <c r="J14" s="249">
        <f>ROUND(有形固定資産!J14/1000,0)</f>
        <v>0</v>
      </c>
      <c r="K14" s="250"/>
      <c r="L14" s="249">
        <f>ROUND(有形固定資産!L14/1000,0)</f>
        <v>0</v>
      </c>
      <c r="M14" s="250"/>
      <c r="N14" s="249">
        <f>ROUND(有形固定資産!N14/1000,0)</f>
        <v>0</v>
      </c>
      <c r="O14" s="250"/>
      <c r="P14" s="249">
        <f>ROUND(有形固定資産!P14/1000,0)</f>
        <v>0</v>
      </c>
      <c r="Q14" s="250"/>
      <c r="R14" s="114"/>
      <c r="S14" s="2"/>
    </row>
    <row r="15" spans="1:19" ht="14.15" customHeight="1" x14ac:dyDescent="0.2">
      <c r="A15" s="2"/>
      <c r="B15" s="257" t="s">
        <v>31</v>
      </c>
      <c r="C15" s="257"/>
      <c r="D15" s="249">
        <f>ROUND(有形固定資産!D15/1000,0)</f>
        <v>0</v>
      </c>
      <c r="E15" s="250"/>
      <c r="F15" s="249">
        <f>ROUND(有形固定資産!F15/1000,0)</f>
        <v>0</v>
      </c>
      <c r="G15" s="250"/>
      <c r="H15" s="249">
        <f>ROUND(有形固定資産!H15/1000,0)</f>
        <v>0</v>
      </c>
      <c r="I15" s="250"/>
      <c r="J15" s="249">
        <f>ROUND(有形固定資産!J15/1000,0)</f>
        <v>0</v>
      </c>
      <c r="K15" s="250"/>
      <c r="L15" s="249">
        <f>ROUND(有形固定資産!L15/1000,0)</f>
        <v>0</v>
      </c>
      <c r="M15" s="250"/>
      <c r="N15" s="249">
        <f>ROUND(有形固定資産!N15/1000,0)</f>
        <v>0</v>
      </c>
      <c r="O15" s="250"/>
      <c r="P15" s="249">
        <f>ROUND(有形固定資産!P15/1000,0)</f>
        <v>0</v>
      </c>
      <c r="Q15" s="250"/>
      <c r="R15" s="114"/>
      <c r="S15" s="2"/>
    </row>
    <row r="16" spans="1:19" ht="14.15" customHeight="1" x14ac:dyDescent="0.2">
      <c r="A16" s="2"/>
      <c r="B16" s="255" t="s">
        <v>32</v>
      </c>
      <c r="C16" s="255"/>
      <c r="D16" s="249">
        <f>ROUND(有形固定資産!D16/1000,0)</f>
        <v>0</v>
      </c>
      <c r="E16" s="250"/>
      <c r="F16" s="249">
        <f>ROUND(有形固定資産!F16/1000,0)</f>
        <v>0</v>
      </c>
      <c r="G16" s="250"/>
      <c r="H16" s="249">
        <f>ROUND(有形固定資産!H16/1000,0)</f>
        <v>0</v>
      </c>
      <c r="I16" s="250"/>
      <c r="J16" s="249">
        <f>ROUND(有形固定資産!J16/1000,0)</f>
        <v>0</v>
      </c>
      <c r="K16" s="250"/>
      <c r="L16" s="249">
        <f>ROUND(有形固定資産!L16/1000,0)</f>
        <v>0</v>
      </c>
      <c r="M16" s="250"/>
      <c r="N16" s="249">
        <f>ROUND(有形固定資産!N16/1000,0)</f>
        <v>0</v>
      </c>
      <c r="O16" s="250"/>
      <c r="P16" s="249">
        <f>ROUND(有形固定資産!P16/1000,0)</f>
        <v>0</v>
      </c>
      <c r="Q16" s="250"/>
      <c r="R16" s="114"/>
      <c r="S16" s="2"/>
    </row>
    <row r="17" spans="1:19" ht="14.15" customHeight="1" x14ac:dyDescent="0.2">
      <c r="A17" s="2"/>
      <c r="B17" s="246" t="s">
        <v>33</v>
      </c>
      <c r="C17" s="246"/>
      <c r="D17" s="249">
        <f>ROUND(有形固定資産!D17/1000,0)</f>
        <v>0</v>
      </c>
      <c r="E17" s="250"/>
      <c r="F17" s="249">
        <f>ROUND(有形固定資産!F17/1000,0)</f>
        <v>0</v>
      </c>
      <c r="G17" s="250"/>
      <c r="H17" s="249">
        <f>ROUND(有形固定資産!H17/1000,0)</f>
        <v>0</v>
      </c>
      <c r="I17" s="250"/>
      <c r="J17" s="249">
        <f>ROUND(有形固定資産!J17/1000,0)</f>
        <v>0</v>
      </c>
      <c r="K17" s="250"/>
      <c r="L17" s="249">
        <f>ROUND(有形固定資産!L17/1000,0)</f>
        <v>0</v>
      </c>
      <c r="M17" s="250"/>
      <c r="N17" s="249">
        <f>ROUND(有形固定資産!N17/1000,0)</f>
        <v>0</v>
      </c>
      <c r="O17" s="250"/>
      <c r="P17" s="249">
        <f>ROUND(有形固定資産!P17/1000,0)</f>
        <v>0</v>
      </c>
      <c r="Q17" s="250"/>
      <c r="R17" s="114"/>
      <c r="S17" s="2"/>
    </row>
    <row r="18" spans="1:19" ht="14.15" customHeight="1" x14ac:dyDescent="0.2">
      <c r="A18" s="2"/>
      <c r="B18" s="246" t="s">
        <v>34</v>
      </c>
      <c r="C18" s="246"/>
      <c r="D18" s="249">
        <f>ROUND(有形固定資産!D18/1000,0)</f>
        <v>20412</v>
      </c>
      <c r="E18" s="250"/>
      <c r="F18" s="249">
        <f>ROUND(有形固定資産!F18/1000,0)</f>
        <v>142380</v>
      </c>
      <c r="G18" s="250"/>
      <c r="H18" s="249">
        <f>ROUND(有形固定資産!H18/1000,0)</f>
        <v>5832</v>
      </c>
      <c r="I18" s="250"/>
      <c r="J18" s="249">
        <f>ROUND(有形固定資産!J18/1000,0)</f>
        <v>156960</v>
      </c>
      <c r="K18" s="250"/>
      <c r="L18" s="249">
        <f>ROUND(有形固定資産!L18/1000,0)</f>
        <v>0</v>
      </c>
      <c r="M18" s="250"/>
      <c r="N18" s="249">
        <f>ROUND(有形固定資産!N18/1000,0)</f>
        <v>0</v>
      </c>
      <c r="O18" s="250"/>
      <c r="P18" s="249">
        <f>ROUND(有形固定資産!P18/1000,0)</f>
        <v>156960</v>
      </c>
      <c r="Q18" s="250"/>
      <c r="R18" s="114"/>
      <c r="S18" s="2"/>
    </row>
    <row r="19" spans="1:19" ht="14.15" customHeight="1" x14ac:dyDescent="0.2">
      <c r="A19" s="2"/>
      <c r="B19" s="268" t="s">
        <v>35</v>
      </c>
      <c r="C19" s="268"/>
      <c r="D19" s="249">
        <f>ROUND(有形固定資産!D19/1000,0)</f>
        <v>7743385</v>
      </c>
      <c r="E19" s="250"/>
      <c r="F19" s="249">
        <f>ROUND(有形固定資産!F19/1000,0)</f>
        <v>227190</v>
      </c>
      <c r="G19" s="250"/>
      <c r="H19" s="249">
        <f>ROUND(有形固定資産!H19/1000,0)</f>
        <v>0</v>
      </c>
      <c r="I19" s="250"/>
      <c r="J19" s="249">
        <f>ROUND(有形固定資産!J19/1000,0)</f>
        <v>7970575</v>
      </c>
      <c r="K19" s="250"/>
      <c r="L19" s="249">
        <f>ROUND(有形固定資産!L19/1000,0)</f>
        <v>4802881</v>
      </c>
      <c r="M19" s="250"/>
      <c r="N19" s="249">
        <f>ROUND(有形固定資産!N19/1000,0)</f>
        <v>186839</v>
      </c>
      <c r="O19" s="250"/>
      <c r="P19" s="249">
        <f>ROUND(有形固定資産!P19/1000,0)</f>
        <v>3167694</v>
      </c>
      <c r="Q19" s="250"/>
      <c r="R19" s="114"/>
      <c r="S19" s="2"/>
    </row>
    <row r="20" spans="1:19" ht="14.15" customHeight="1" x14ac:dyDescent="0.2">
      <c r="A20" s="2"/>
      <c r="B20" s="245" t="s">
        <v>36</v>
      </c>
      <c r="C20" s="245"/>
      <c r="D20" s="249">
        <f>ROUND(有形固定資産!D20/1000,0)</f>
        <v>57710</v>
      </c>
      <c r="E20" s="250"/>
      <c r="F20" s="249">
        <f>ROUND(有形固定資産!F20/1000,0)</f>
        <v>0</v>
      </c>
      <c r="G20" s="250"/>
      <c r="H20" s="249">
        <f>ROUND(有形固定資産!H20/1000,0)</f>
        <v>0</v>
      </c>
      <c r="I20" s="250"/>
      <c r="J20" s="249">
        <f>ROUND(有形固定資産!J20/1000,0)</f>
        <v>57710</v>
      </c>
      <c r="K20" s="250"/>
      <c r="L20" s="249">
        <f>ROUND(有形固定資産!L20/1000,0)</f>
        <v>0</v>
      </c>
      <c r="M20" s="250"/>
      <c r="N20" s="249">
        <f>ROUND(有形固定資産!N20/1000,0)</f>
        <v>0</v>
      </c>
      <c r="O20" s="250"/>
      <c r="P20" s="249">
        <f>ROUND(有形固定資産!P20/1000,0)</f>
        <v>57710</v>
      </c>
      <c r="Q20" s="250"/>
      <c r="R20" s="114"/>
      <c r="S20" s="2"/>
    </row>
    <row r="21" spans="1:19" ht="14.15" customHeight="1" x14ac:dyDescent="0.2">
      <c r="A21" s="2"/>
      <c r="B21" s="267" t="s">
        <v>37</v>
      </c>
      <c r="C21" s="267"/>
      <c r="D21" s="249">
        <f>ROUND(有形固定資産!D21/1000,0)</f>
        <v>23845</v>
      </c>
      <c r="E21" s="250"/>
      <c r="F21" s="249">
        <f>ROUND(有形固定資産!F21/1000,0)</f>
        <v>0</v>
      </c>
      <c r="G21" s="250"/>
      <c r="H21" s="249">
        <f>ROUND(有形固定資産!H21/1000,0)</f>
        <v>0</v>
      </c>
      <c r="I21" s="250"/>
      <c r="J21" s="249">
        <f>ROUND(有形固定資産!J21/1000,0)</f>
        <v>23845</v>
      </c>
      <c r="K21" s="250"/>
      <c r="L21" s="249">
        <f>ROUND(有形固定資産!L21/1000,0)</f>
        <v>12587</v>
      </c>
      <c r="M21" s="250"/>
      <c r="N21" s="249">
        <f>ROUND(有形固定資産!N21/1000,0)</f>
        <v>869</v>
      </c>
      <c r="O21" s="250"/>
      <c r="P21" s="249">
        <f>ROUND(有形固定資産!P21/1000,0)</f>
        <v>11258</v>
      </c>
      <c r="Q21" s="250"/>
      <c r="R21" s="114"/>
      <c r="S21" s="2"/>
    </row>
    <row r="22" spans="1:19" ht="14.15" customHeight="1" x14ac:dyDescent="0.2">
      <c r="A22" s="2"/>
      <c r="B22" s="264" t="s">
        <v>29</v>
      </c>
      <c r="C22" s="264"/>
      <c r="D22" s="249">
        <f>ROUND(有形固定資産!D22/1000,0)</f>
        <v>7661830</v>
      </c>
      <c r="E22" s="250"/>
      <c r="F22" s="249">
        <f>ROUND(有形固定資産!F22/1000,0)</f>
        <v>217345</v>
      </c>
      <c r="G22" s="250"/>
      <c r="H22" s="249">
        <f>ROUND(有形固定資産!H22/1000,0)</f>
        <v>0</v>
      </c>
      <c r="I22" s="250"/>
      <c r="J22" s="249">
        <f>ROUND(有形固定資産!J22/1000,0)</f>
        <v>7879175</v>
      </c>
      <c r="K22" s="250"/>
      <c r="L22" s="249">
        <f>ROUND(有形固定資産!L22/1000,0)</f>
        <v>4790294</v>
      </c>
      <c r="M22" s="250"/>
      <c r="N22" s="249">
        <f>ROUND(有形固定資産!N22/1000,0)</f>
        <v>185970</v>
      </c>
      <c r="O22" s="250"/>
      <c r="P22" s="249">
        <f>ROUND(有形固定資産!P22/1000,0)</f>
        <v>3088881</v>
      </c>
      <c r="Q22" s="250"/>
      <c r="R22" s="114"/>
      <c r="S22" s="2"/>
    </row>
    <row r="23" spans="1:19" ht="14.15" customHeight="1" x14ac:dyDescent="0.2">
      <c r="A23" s="2"/>
      <c r="B23" s="264" t="s">
        <v>33</v>
      </c>
      <c r="C23" s="264"/>
      <c r="D23" s="249">
        <f>ROUND(有形固定資産!D23/1000,0)</f>
        <v>0</v>
      </c>
      <c r="E23" s="250"/>
      <c r="F23" s="249">
        <f>ROUND(有形固定資産!F23/1000,0)</f>
        <v>0</v>
      </c>
      <c r="G23" s="250"/>
      <c r="H23" s="249">
        <f>ROUND(有形固定資産!H23/1000,0)</f>
        <v>0</v>
      </c>
      <c r="I23" s="250"/>
      <c r="J23" s="249">
        <f>ROUND(有形固定資産!J23/1000,0)</f>
        <v>0</v>
      </c>
      <c r="K23" s="250"/>
      <c r="L23" s="249">
        <f>ROUND(有形固定資産!L23/1000,0)</f>
        <v>0</v>
      </c>
      <c r="M23" s="250"/>
      <c r="N23" s="249">
        <f>ROUND(有形固定資産!N23/1000,0)</f>
        <v>0</v>
      </c>
      <c r="O23" s="250"/>
      <c r="P23" s="249">
        <f>ROUND(有形固定資産!P23/1000,0)</f>
        <v>0</v>
      </c>
      <c r="Q23" s="250"/>
      <c r="R23" s="114"/>
      <c r="S23" s="2"/>
    </row>
    <row r="24" spans="1:19" ht="14.15" customHeight="1" x14ac:dyDescent="0.2">
      <c r="A24" s="2"/>
      <c r="B24" s="267" t="s">
        <v>34</v>
      </c>
      <c r="C24" s="267"/>
      <c r="D24" s="249">
        <f>ROUND(有形固定資産!D24/1000,0)</f>
        <v>0</v>
      </c>
      <c r="E24" s="250"/>
      <c r="F24" s="249">
        <f>ROUND(有形固定資産!F24/1000,0)</f>
        <v>9845</v>
      </c>
      <c r="G24" s="250"/>
      <c r="H24" s="249">
        <f>ROUND(有形固定資産!H24/1000,0)</f>
        <v>0</v>
      </c>
      <c r="I24" s="250"/>
      <c r="J24" s="249">
        <f>ROUND(有形固定資産!J24/1000,0)</f>
        <v>9845</v>
      </c>
      <c r="K24" s="250"/>
      <c r="L24" s="249">
        <f>ROUND(有形固定資産!L24/1000,0)</f>
        <v>0</v>
      </c>
      <c r="M24" s="250"/>
      <c r="N24" s="249">
        <f>ROUND(有形固定資産!N24/1000,0)</f>
        <v>0</v>
      </c>
      <c r="O24" s="250"/>
      <c r="P24" s="249">
        <f>ROUND(有形固定資産!P24/1000,0)</f>
        <v>9845</v>
      </c>
      <c r="Q24" s="250"/>
      <c r="R24" s="114"/>
      <c r="S24" s="2"/>
    </row>
    <row r="25" spans="1:19" ht="14.15" customHeight="1" x14ac:dyDescent="0.2">
      <c r="A25" s="2"/>
      <c r="B25" s="264" t="s">
        <v>38</v>
      </c>
      <c r="C25" s="264"/>
      <c r="D25" s="249">
        <f>ROUND(有形固定資産!D25/1000,0)</f>
        <v>740387</v>
      </c>
      <c r="E25" s="250"/>
      <c r="F25" s="249">
        <f>ROUND(有形固定資産!F25/1000,0)</f>
        <v>0</v>
      </c>
      <c r="G25" s="250"/>
      <c r="H25" s="249">
        <f>ROUND(有形固定資産!H25/1000,0)</f>
        <v>0</v>
      </c>
      <c r="I25" s="250"/>
      <c r="J25" s="249">
        <f>ROUND(有形固定資産!J25/1000,0)</f>
        <v>740387</v>
      </c>
      <c r="K25" s="250"/>
      <c r="L25" s="249">
        <f>ROUND(有形固定資産!L25/1000,0)</f>
        <v>478782</v>
      </c>
      <c r="M25" s="250"/>
      <c r="N25" s="249">
        <f>ROUND(有形固定資産!N25/1000,0)</f>
        <v>63072</v>
      </c>
      <c r="O25" s="250"/>
      <c r="P25" s="249">
        <f>ROUND(有形固定資産!P25/1000,0)</f>
        <v>261605</v>
      </c>
      <c r="Q25" s="250"/>
      <c r="R25" s="114"/>
      <c r="S25" s="2"/>
    </row>
    <row r="26" spans="1:19" ht="14.15" customHeight="1" x14ac:dyDescent="0.2">
      <c r="A26" s="2"/>
      <c r="B26" s="262" t="s">
        <v>9</v>
      </c>
      <c r="C26" s="263"/>
      <c r="D26" s="249">
        <f>ROUND(有形固定資産!D26/1000,0)</f>
        <v>13113575</v>
      </c>
      <c r="E26" s="250"/>
      <c r="F26" s="249">
        <f>ROUND(有形固定資産!F26/1000,0)</f>
        <v>598145</v>
      </c>
      <c r="G26" s="250"/>
      <c r="H26" s="249">
        <f>ROUND(有形固定資産!H26/1000,0)</f>
        <v>10152</v>
      </c>
      <c r="I26" s="250"/>
      <c r="J26" s="249">
        <f>ROUND(有形固定資産!J26/1000,0)</f>
        <v>13701568</v>
      </c>
      <c r="K26" s="250"/>
      <c r="L26" s="249">
        <f>ROUND(有形固定資産!L26/1000,0)</f>
        <v>8076645</v>
      </c>
      <c r="M26" s="250"/>
      <c r="N26" s="249">
        <f>ROUND(有形固定資産!N26/1000,0)</f>
        <v>356054</v>
      </c>
      <c r="O26" s="250"/>
      <c r="P26" s="249">
        <f>ROUND(有形固定資産!P26/1000,0)</f>
        <v>5624924</v>
      </c>
      <c r="Q26" s="250"/>
      <c r="R26" s="114"/>
      <c r="S26" s="2"/>
    </row>
    <row r="27" spans="1:19" ht="8.4" customHeight="1" x14ac:dyDescent="0.2">
      <c r="A27" s="2"/>
      <c r="B27" s="8"/>
      <c r="C27" s="9"/>
      <c r="D27" s="115"/>
      <c r="E27" s="115"/>
      <c r="F27" s="115"/>
      <c r="G27" s="115"/>
      <c r="H27" s="115"/>
      <c r="I27" s="115"/>
      <c r="J27" s="115"/>
      <c r="K27" s="115"/>
      <c r="L27" s="116"/>
      <c r="M27" s="116"/>
      <c r="N27" s="116"/>
      <c r="O27" s="116"/>
      <c r="P27" s="117"/>
      <c r="Q27" s="117"/>
      <c r="R27" s="117"/>
      <c r="S27" s="2"/>
    </row>
    <row r="28" spans="1:19" ht="20.25" customHeight="1" x14ac:dyDescent="0.2">
      <c r="A28" s="2"/>
      <c r="B28" s="10" t="s">
        <v>161</v>
      </c>
      <c r="C28" s="11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18"/>
      <c r="P28" s="118"/>
      <c r="Q28" s="118"/>
      <c r="R28" s="105" t="s">
        <v>174</v>
      </c>
      <c r="S28" s="2"/>
    </row>
    <row r="29" spans="1:19" ht="12.9" customHeight="1" x14ac:dyDescent="0.2">
      <c r="A29" s="2"/>
      <c r="B29" s="261" t="s">
        <v>17</v>
      </c>
      <c r="C29" s="261"/>
      <c r="D29" s="278" t="s">
        <v>39</v>
      </c>
      <c r="E29" s="278"/>
      <c r="F29" s="278" t="s">
        <v>40</v>
      </c>
      <c r="G29" s="278"/>
      <c r="H29" s="278" t="s">
        <v>41</v>
      </c>
      <c r="I29" s="278"/>
      <c r="J29" s="278" t="s">
        <v>42</v>
      </c>
      <c r="K29" s="278"/>
      <c r="L29" s="278" t="s">
        <v>43</v>
      </c>
      <c r="M29" s="278"/>
      <c r="N29" s="278" t="s">
        <v>44</v>
      </c>
      <c r="O29" s="278"/>
      <c r="P29" s="278" t="s">
        <v>45</v>
      </c>
      <c r="Q29" s="278"/>
      <c r="R29" s="278" t="s">
        <v>46</v>
      </c>
      <c r="S29" s="2"/>
    </row>
    <row r="30" spans="1:19" ht="12.9" customHeight="1" x14ac:dyDescent="0.2">
      <c r="A30" s="2"/>
      <c r="B30" s="261"/>
      <c r="C30" s="261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"/>
    </row>
    <row r="31" spans="1:19" ht="14.15" customHeight="1" x14ac:dyDescent="0.2">
      <c r="A31" s="2"/>
      <c r="B31" s="259" t="s">
        <v>25</v>
      </c>
      <c r="C31" s="260"/>
      <c r="D31" s="240">
        <f>ROUND(有形固定資産!D31/1000,0)</f>
        <v>355087</v>
      </c>
      <c r="E31" s="241"/>
      <c r="F31" s="240">
        <f>ROUND(有形固定資産!F31/1000,0)</f>
        <v>832941</v>
      </c>
      <c r="G31" s="241"/>
      <c r="H31" s="240">
        <f>ROUND(有形固定資産!H31/1000,0)</f>
        <v>312751</v>
      </c>
      <c r="I31" s="241"/>
      <c r="J31" s="240">
        <f>ROUND(有形固定資産!J31/1000,0)</f>
        <v>111249</v>
      </c>
      <c r="K31" s="241"/>
      <c r="L31" s="240">
        <f>ROUND(有形固定資産!L31/1000,0)</f>
        <v>58654</v>
      </c>
      <c r="M31" s="241"/>
      <c r="N31" s="240">
        <f>ROUND(有形固定資産!N31/1000,0)</f>
        <v>2493</v>
      </c>
      <c r="O31" s="241"/>
      <c r="P31" s="240">
        <f>ROUND(有形固定資産!P31/1000,0)</f>
        <v>522450</v>
      </c>
      <c r="Q31" s="241"/>
      <c r="R31" s="113">
        <f>ROUND(有形固定資産!R31/1000,0)</f>
        <v>2195625</v>
      </c>
      <c r="S31" s="2"/>
    </row>
    <row r="32" spans="1:19" ht="14.15" customHeight="1" x14ac:dyDescent="0.2">
      <c r="A32" s="2"/>
      <c r="B32" s="246" t="s">
        <v>36</v>
      </c>
      <c r="C32" s="246"/>
      <c r="D32" s="240">
        <f>ROUND(有形固定資産!D32/1000,0)</f>
        <v>2546</v>
      </c>
      <c r="E32" s="241"/>
      <c r="F32" s="240">
        <f>ROUND(有形固定資産!F32/1000,0)</f>
        <v>34461</v>
      </c>
      <c r="G32" s="241"/>
      <c r="H32" s="240">
        <f>ROUND(有形固定資産!H32/1000,0)</f>
        <v>5658</v>
      </c>
      <c r="I32" s="241"/>
      <c r="J32" s="240">
        <f>ROUND(有形固定資産!J32/1000,0)</f>
        <v>0</v>
      </c>
      <c r="K32" s="241"/>
      <c r="L32" s="240">
        <f>ROUND(有形固定資産!L32/1000,0)</f>
        <v>1210</v>
      </c>
      <c r="M32" s="241"/>
      <c r="N32" s="240">
        <f>ROUND(有形固定資産!N32/1000,0)</f>
        <v>0</v>
      </c>
      <c r="O32" s="241"/>
      <c r="P32" s="240">
        <f>ROUND(有形固定資産!P32/1000,0)</f>
        <v>61887</v>
      </c>
      <c r="Q32" s="241"/>
      <c r="R32" s="113">
        <f>ROUND(有形固定資産!R32/1000,0)</f>
        <v>105763</v>
      </c>
      <c r="S32" s="2"/>
    </row>
    <row r="33" spans="1:19" ht="14.15" customHeight="1" x14ac:dyDescent="0.2">
      <c r="A33" s="2"/>
      <c r="B33" s="246" t="s">
        <v>27</v>
      </c>
      <c r="C33" s="246"/>
      <c r="D33" s="240">
        <f>ROUND(有形固定資産!D33/1000,0)</f>
        <v>0</v>
      </c>
      <c r="E33" s="241"/>
      <c r="F33" s="240">
        <f>ROUND(有形固定資産!F33/1000,0)</f>
        <v>0</v>
      </c>
      <c r="G33" s="241"/>
      <c r="H33" s="240">
        <f>ROUND(有形固定資産!H33/1000,0)</f>
        <v>0</v>
      </c>
      <c r="I33" s="241"/>
      <c r="J33" s="240">
        <f>ROUND(有形固定資産!J33/1000,0)</f>
        <v>0</v>
      </c>
      <c r="K33" s="241"/>
      <c r="L33" s="240">
        <f>ROUND(有形固定資産!L33/1000,0)</f>
        <v>0</v>
      </c>
      <c r="M33" s="241"/>
      <c r="N33" s="240">
        <f>ROUND(有形固定資産!N33/1000,0)</f>
        <v>0</v>
      </c>
      <c r="O33" s="241"/>
      <c r="P33" s="240">
        <f>ROUND(有形固定資産!P33/1000,0)</f>
        <v>0</v>
      </c>
      <c r="Q33" s="241"/>
      <c r="R33" s="113">
        <f>ROUND(有形固定資産!R33/1000,0)</f>
        <v>0</v>
      </c>
      <c r="S33" s="2"/>
    </row>
    <row r="34" spans="1:19" ht="14.15" customHeight="1" x14ac:dyDescent="0.2">
      <c r="A34" s="2"/>
      <c r="B34" s="245" t="s">
        <v>28</v>
      </c>
      <c r="C34" s="245"/>
      <c r="D34" s="240">
        <f>ROUND(有形固定資産!D34/1000,0)</f>
        <v>271318</v>
      </c>
      <c r="E34" s="241"/>
      <c r="F34" s="240">
        <f>ROUND(有形固定資産!F34/1000,0)</f>
        <v>798480</v>
      </c>
      <c r="G34" s="241"/>
      <c r="H34" s="240">
        <f>ROUND(有形固定資産!H34/1000,0)</f>
        <v>131628</v>
      </c>
      <c r="I34" s="241"/>
      <c r="J34" s="240">
        <f>ROUND(有形固定資産!J34/1000,0)</f>
        <v>7240</v>
      </c>
      <c r="K34" s="241"/>
      <c r="L34" s="240">
        <f>ROUND(有形固定資産!L34/1000,0)</f>
        <v>13753</v>
      </c>
      <c r="M34" s="241"/>
      <c r="N34" s="240">
        <f>ROUND(有形固定資産!N34/1000,0)</f>
        <v>154</v>
      </c>
      <c r="O34" s="241"/>
      <c r="P34" s="240">
        <f>ROUND(有形固定資産!P34/1000,0)</f>
        <v>455762</v>
      </c>
      <c r="Q34" s="241"/>
      <c r="R34" s="113">
        <f>ROUND(有形固定資産!R34/1000,0)</f>
        <v>1678335</v>
      </c>
      <c r="S34" s="2"/>
    </row>
    <row r="35" spans="1:19" ht="14.15" customHeight="1" x14ac:dyDescent="0.2">
      <c r="A35" s="2"/>
      <c r="B35" s="246" t="s">
        <v>29</v>
      </c>
      <c r="C35" s="246"/>
      <c r="D35" s="240">
        <f>ROUND(有形固定資産!D35/1000,0)</f>
        <v>68464</v>
      </c>
      <c r="E35" s="241"/>
      <c r="F35" s="240">
        <f>ROUND(有形固定資産!F35/1000,0)</f>
        <v>0</v>
      </c>
      <c r="G35" s="241"/>
      <c r="H35" s="240">
        <f>ROUND(有形固定資産!H35/1000,0)</f>
        <v>47685</v>
      </c>
      <c r="I35" s="241"/>
      <c r="J35" s="240">
        <f>ROUND(有形固定資産!J35/1000,0)</f>
        <v>104009</v>
      </c>
      <c r="K35" s="241"/>
      <c r="L35" s="240">
        <f>ROUND(有形固定資産!L35/1000,0)</f>
        <v>27270</v>
      </c>
      <c r="M35" s="241"/>
      <c r="N35" s="240">
        <f>ROUND(有形固定資産!N35/1000,0)</f>
        <v>2339</v>
      </c>
      <c r="O35" s="241"/>
      <c r="P35" s="240">
        <f>ROUND(有形固定資産!P35/1000,0)</f>
        <v>4801</v>
      </c>
      <c r="Q35" s="241"/>
      <c r="R35" s="113">
        <f>ROUND(有形固定資産!R35/1000,0)</f>
        <v>254567</v>
      </c>
      <c r="S35" s="2"/>
    </row>
    <row r="36" spans="1:19" ht="14.15" customHeight="1" x14ac:dyDescent="0.2">
      <c r="A36" s="2"/>
      <c r="B36" s="255" t="s">
        <v>30</v>
      </c>
      <c r="C36" s="255"/>
      <c r="D36" s="240">
        <f>ROUND(有形固定資産!D36/1000,0)</f>
        <v>0</v>
      </c>
      <c r="E36" s="241"/>
      <c r="F36" s="240">
        <f>ROUND(有形固定資産!F36/1000,0)</f>
        <v>0</v>
      </c>
      <c r="G36" s="241"/>
      <c r="H36" s="240">
        <f>ROUND(有形固定資産!H36/1000,0)</f>
        <v>0</v>
      </c>
      <c r="I36" s="241"/>
      <c r="J36" s="240">
        <f>ROUND(有形固定資産!J36/1000,0)</f>
        <v>0</v>
      </c>
      <c r="K36" s="241"/>
      <c r="L36" s="240">
        <f>ROUND(有形固定資産!L36/1000,0)</f>
        <v>0</v>
      </c>
      <c r="M36" s="241"/>
      <c r="N36" s="240">
        <f>ROUND(有形固定資産!N36/1000,0)</f>
        <v>0</v>
      </c>
      <c r="O36" s="241"/>
      <c r="P36" s="240">
        <f>ROUND(有形固定資産!P36/1000,0)</f>
        <v>0</v>
      </c>
      <c r="Q36" s="241"/>
      <c r="R36" s="113">
        <f>ROUND(有形固定資産!R36/1000,0)</f>
        <v>0</v>
      </c>
      <c r="S36" s="2"/>
    </row>
    <row r="37" spans="1:19" ht="14.15" customHeight="1" x14ac:dyDescent="0.2">
      <c r="A37" s="2"/>
      <c r="B37" s="257" t="s">
        <v>31</v>
      </c>
      <c r="C37" s="257"/>
      <c r="D37" s="240">
        <f>ROUND(有形固定資産!D37/1000,0)</f>
        <v>0</v>
      </c>
      <c r="E37" s="241"/>
      <c r="F37" s="240">
        <f>ROUND(有形固定資産!F37/1000,0)</f>
        <v>0</v>
      </c>
      <c r="G37" s="241"/>
      <c r="H37" s="240">
        <f>ROUND(有形固定資産!H37/1000,0)</f>
        <v>0</v>
      </c>
      <c r="I37" s="241"/>
      <c r="J37" s="240">
        <f>ROUND(有形固定資産!J37/1000,0)</f>
        <v>0</v>
      </c>
      <c r="K37" s="241"/>
      <c r="L37" s="240">
        <f>ROUND(有形固定資産!L37/1000,0)</f>
        <v>0</v>
      </c>
      <c r="M37" s="241"/>
      <c r="N37" s="240">
        <f>ROUND(有形固定資産!N37/1000,0)</f>
        <v>0</v>
      </c>
      <c r="O37" s="241"/>
      <c r="P37" s="240">
        <f>ROUND(有形固定資産!P37/1000,0)</f>
        <v>0</v>
      </c>
      <c r="Q37" s="241"/>
      <c r="R37" s="113">
        <f>ROUND(有形固定資産!R37/1000,0)</f>
        <v>0</v>
      </c>
      <c r="S37" s="2"/>
    </row>
    <row r="38" spans="1:19" ht="14.15" customHeight="1" x14ac:dyDescent="0.2">
      <c r="A38" s="2"/>
      <c r="B38" s="255" t="s">
        <v>32</v>
      </c>
      <c r="C38" s="255"/>
      <c r="D38" s="240">
        <f>ROUND(有形固定資産!D38/1000,0)</f>
        <v>0</v>
      </c>
      <c r="E38" s="241"/>
      <c r="F38" s="240">
        <f>ROUND(有形固定資産!F38/1000,0)</f>
        <v>0</v>
      </c>
      <c r="G38" s="241"/>
      <c r="H38" s="240">
        <f>ROUND(有形固定資産!H38/1000,0)</f>
        <v>0</v>
      </c>
      <c r="I38" s="241"/>
      <c r="J38" s="240">
        <f>ROUND(有形固定資産!J38/1000,0)</f>
        <v>0</v>
      </c>
      <c r="K38" s="241"/>
      <c r="L38" s="240">
        <f>ROUND(有形固定資産!L38/1000,0)</f>
        <v>0</v>
      </c>
      <c r="M38" s="241"/>
      <c r="N38" s="240">
        <f>ROUND(有形固定資産!N38/1000,0)</f>
        <v>0</v>
      </c>
      <c r="O38" s="241"/>
      <c r="P38" s="240">
        <f>ROUND(有形固定資産!P38/1000,0)</f>
        <v>0</v>
      </c>
      <c r="Q38" s="241"/>
      <c r="R38" s="113">
        <f>ROUND(有形固定資産!R38/1000,0)</f>
        <v>0</v>
      </c>
      <c r="S38" s="2"/>
    </row>
    <row r="39" spans="1:19" ht="14.15" customHeight="1" x14ac:dyDescent="0.2">
      <c r="A39" s="2"/>
      <c r="B39" s="246" t="s">
        <v>33</v>
      </c>
      <c r="C39" s="246"/>
      <c r="D39" s="240">
        <f>ROUND(有形固定資産!D39/1000,0)</f>
        <v>0</v>
      </c>
      <c r="E39" s="241"/>
      <c r="F39" s="240">
        <f>ROUND(有形固定資産!F39/1000,0)</f>
        <v>0</v>
      </c>
      <c r="G39" s="241"/>
      <c r="H39" s="240">
        <f>ROUND(有形固定資産!H39/1000,0)</f>
        <v>0</v>
      </c>
      <c r="I39" s="241"/>
      <c r="J39" s="240">
        <f>ROUND(有形固定資産!J39/1000,0)</f>
        <v>0</v>
      </c>
      <c r="K39" s="241"/>
      <c r="L39" s="240">
        <f>ROUND(有形固定資産!L39/1000,0)</f>
        <v>0</v>
      </c>
      <c r="M39" s="241"/>
      <c r="N39" s="240">
        <f>ROUND(有形固定資産!N39/1000,0)</f>
        <v>0</v>
      </c>
      <c r="O39" s="241"/>
      <c r="P39" s="240">
        <f>ROUND(有形固定資産!P39/1000,0)</f>
        <v>0</v>
      </c>
      <c r="Q39" s="241"/>
      <c r="R39" s="113">
        <f>ROUND(有形固定資産!R39/1000,0)</f>
        <v>0</v>
      </c>
      <c r="S39" s="2"/>
    </row>
    <row r="40" spans="1:19" ht="14.15" customHeight="1" x14ac:dyDescent="0.2">
      <c r="A40" s="2"/>
      <c r="B40" s="246" t="s">
        <v>34</v>
      </c>
      <c r="C40" s="246"/>
      <c r="D40" s="240">
        <f>ROUND(有形固定資産!D40/1000,0)</f>
        <v>12760</v>
      </c>
      <c r="E40" s="241"/>
      <c r="F40" s="240">
        <f>ROUND(有形固定資産!F40/1000,0)</f>
        <v>0</v>
      </c>
      <c r="G40" s="241"/>
      <c r="H40" s="240">
        <f>ROUND(有形固定資産!H40/1000,0)</f>
        <v>127780</v>
      </c>
      <c r="I40" s="241"/>
      <c r="J40" s="240">
        <f>ROUND(有形固定資産!J40/1000,0)</f>
        <v>0</v>
      </c>
      <c r="K40" s="241"/>
      <c r="L40" s="240">
        <f>ROUND(有形固定資産!L40/1000,0)</f>
        <v>16420</v>
      </c>
      <c r="M40" s="241"/>
      <c r="N40" s="240">
        <f>ROUND(有形固定資産!N40/1000,0)</f>
        <v>0</v>
      </c>
      <c r="O40" s="241"/>
      <c r="P40" s="240">
        <f>ROUND(有形固定資産!P40/1000,0)</f>
        <v>0</v>
      </c>
      <c r="Q40" s="241"/>
      <c r="R40" s="113">
        <f>ROUND(有形固定資産!R40/1000,0)</f>
        <v>156960</v>
      </c>
      <c r="S40" s="2"/>
    </row>
    <row r="41" spans="1:19" ht="14.15" customHeight="1" x14ac:dyDescent="0.2">
      <c r="A41" s="2"/>
      <c r="B41" s="247" t="s">
        <v>35</v>
      </c>
      <c r="C41" s="248"/>
      <c r="D41" s="240">
        <f>ROUND(有形固定資産!D41/1000,0)</f>
        <v>2309069</v>
      </c>
      <c r="E41" s="241"/>
      <c r="F41" s="240">
        <f>ROUND(有形固定資産!F41/1000,0)</f>
        <v>0</v>
      </c>
      <c r="G41" s="241"/>
      <c r="H41" s="240">
        <f>ROUND(有形固定資産!H41/1000,0)</f>
        <v>0</v>
      </c>
      <c r="I41" s="241"/>
      <c r="J41" s="240">
        <f>ROUND(有形固定資産!J41/1000,0)</f>
        <v>0</v>
      </c>
      <c r="K41" s="241"/>
      <c r="L41" s="240">
        <f>ROUND(有形固定資産!L41/1000,0)</f>
        <v>673223</v>
      </c>
      <c r="M41" s="241"/>
      <c r="N41" s="240">
        <f>ROUND(有形固定資産!N41/1000,0)</f>
        <v>126702</v>
      </c>
      <c r="O41" s="241"/>
      <c r="P41" s="240">
        <f>ROUND(有形固定資産!P41/1000,0)</f>
        <v>58700</v>
      </c>
      <c r="Q41" s="241"/>
      <c r="R41" s="113">
        <f>ROUND(有形固定資産!R41/1000,0)</f>
        <v>3167694</v>
      </c>
      <c r="S41" s="12"/>
    </row>
    <row r="42" spans="1:19" ht="14.15" customHeight="1" x14ac:dyDescent="0.2">
      <c r="A42" s="2"/>
      <c r="B42" s="246" t="s">
        <v>36</v>
      </c>
      <c r="C42" s="246"/>
      <c r="D42" s="240">
        <f>ROUND(有形固定資産!D42/1000,0)</f>
        <v>5462</v>
      </c>
      <c r="E42" s="241"/>
      <c r="F42" s="240">
        <f>ROUND(有形固定資産!F42/1000,0)</f>
        <v>0</v>
      </c>
      <c r="G42" s="241"/>
      <c r="H42" s="240">
        <f>ROUND(有形固定資産!H42/1000,0)</f>
        <v>0</v>
      </c>
      <c r="I42" s="241"/>
      <c r="J42" s="240">
        <f>ROUND(有形固定資産!J42/1000,0)</f>
        <v>0</v>
      </c>
      <c r="K42" s="241"/>
      <c r="L42" s="240">
        <f>ROUND(有形固定資産!L42/1000,0)</f>
        <v>2136</v>
      </c>
      <c r="M42" s="241"/>
      <c r="N42" s="240">
        <f>ROUND(有形固定資産!N42/1000,0)</f>
        <v>0</v>
      </c>
      <c r="O42" s="241"/>
      <c r="P42" s="240">
        <f>ROUND(有形固定資産!P42/1000,0)</f>
        <v>50112</v>
      </c>
      <c r="Q42" s="241"/>
      <c r="R42" s="113">
        <f>ROUND(有形固定資産!R42/1000,0)</f>
        <v>57710</v>
      </c>
      <c r="S42" s="2"/>
    </row>
    <row r="43" spans="1:19" ht="14.15" customHeight="1" x14ac:dyDescent="0.2">
      <c r="A43" s="2"/>
      <c r="B43" s="246" t="s">
        <v>37</v>
      </c>
      <c r="C43" s="246"/>
      <c r="D43" s="240">
        <f>ROUND(有形固定資産!D43/1000,0)</f>
        <v>11258</v>
      </c>
      <c r="E43" s="241"/>
      <c r="F43" s="240">
        <f>ROUND(有形固定資産!F43/1000,0)</f>
        <v>0</v>
      </c>
      <c r="G43" s="241"/>
      <c r="H43" s="240">
        <f>ROUND(有形固定資産!H43/1000,0)</f>
        <v>0</v>
      </c>
      <c r="I43" s="241"/>
      <c r="J43" s="240">
        <f>ROUND(有形固定資産!J43/1000,0)</f>
        <v>0</v>
      </c>
      <c r="K43" s="241"/>
      <c r="L43" s="240">
        <f>ROUND(有形固定資産!L43/1000,0)</f>
        <v>0</v>
      </c>
      <c r="M43" s="241"/>
      <c r="N43" s="240">
        <f>ROUND(有形固定資産!N43/1000,0)</f>
        <v>0</v>
      </c>
      <c r="O43" s="241"/>
      <c r="P43" s="240">
        <f>ROUND(有形固定資産!P43/1000,0)</f>
        <v>0</v>
      </c>
      <c r="Q43" s="241"/>
      <c r="R43" s="113">
        <f>ROUND(有形固定資産!R43/1000,0)</f>
        <v>11258</v>
      </c>
      <c r="S43" s="2"/>
    </row>
    <row r="44" spans="1:19" ht="14.15" customHeight="1" x14ac:dyDescent="0.2">
      <c r="A44" s="2"/>
      <c r="B44" s="245" t="s">
        <v>29</v>
      </c>
      <c r="C44" s="245"/>
      <c r="D44" s="240">
        <f>ROUND(有形固定資産!D44/1000,0)</f>
        <v>2282504</v>
      </c>
      <c r="E44" s="241"/>
      <c r="F44" s="240">
        <f>ROUND(有形固定資産!F44/1000,0)</f>
        <v>0</v>
      </c>
      <c r="G44" s="241"/>
      <c r="H44" s="240">
        <f>ROUND(有形固定資産!H44/1000,0)</f>
        <v>0</v>
      </c>
      <c r="I44" s="241"/>
      <c r="J44" s="240">
        <f>ROUND(有形固定資産!J44/1000,0)</f>
        <v>0</v>
      </c>
      <c r="K44" s="241"/>
      <c r="L44" s="240">
        <f>ROUND(有形固定資産!L44/1000,0)</f>
        <v>671087</v>
      </c>
      <c r="M44" s="241"/>
      <c r="N44" s="240">
        <f>ROUND(有形固定資産!N44/1000,0)</f>
        <v>126702</v>
      </c>
      <c r="O44" s="241"/>
      <c r="P44" s="240">
        <f>ROUND(有形固定資産!P44/1000,0)</f>
        <v>8588</v>
      </c>
      <c r="Q44" s="241"/>
      <c r="R44" s="113">
        <f>ROUND(有形固定資産!R44/1000,0)</f>
        <v>3088881</v>
      </c>
      <c r="S44" s="2"/>
    </row>
    <row r="45" spans="1:19" ht="14.15" customHeight="1" x14ac:dyDescent="0.2">
      <c r="A45" s="2"/>
      <c r="B45" s="246" t="s">
        <v>33</v>
      </c>
      <c r="C45" s="246"/>
      <c r="D45" s="240">
        <f>ROUND(有形固定資産!D45/1000,0)</f>
        <v>0</v>
      </c>
      <c r="E45" s="241"/>
      <c r="F45" s="240">
        <f>ROUND(有形固定資産!F45/1000,0)</f>
        <v>0</v>
      </c>
      <c r="G45" s="241"/>
      <c r="H45" s="240">
        <f>ROUND(有形固定資産!H45/1000,0)</f>
        <v>0</v>
      </c>
      <c r="I45" s="241"/>
      <c r="J45" s="240">
        <f>ROUND(有形固定資産!J45/1000,0)</f>
        <v>0</v>
      </c>
      <c r="K45" s="241"/>
      <c r="L45" s="240">
        <f>ROUND(有形固定資産!L45/1000,0)</f>
        <v>0</v>
      </c>
      <c r="M45" s="241"/>
      <c r="N45" s="240">
        <f>ROUND(有形固定資産!N45/1000,0)</f>
        <v>0</v>
      </c>
      <c r="O45" s="241"/>
      <c r="P45" s="240">
        <f>ROUND(有形固定資産!P45/1000,0)</f>
        <v>0</v>
      </c>
      <c r="Q45" s="241"/>
      <c r="R45" s="113">
        <f>ROUND(有形固定資産!R45/1000,0)</f>
        <v>0</v>
      </c>
      <c r="S45" s="2"/>
    </row>
    <row r="46" spans="1:19" ht="14.15" customHeight="1" x14ac:dyDescent="0.2">
      <c r="A46" s="2"/>
      <c r="B46" s="245" t="s">
        <v>34</v>
      </c>
      <c r="C46" s="245"/>
      <c r="D46" s="240">
        <f>ROUND(有形固定資産!D46/1000,0)</f>
        <v>9845</v>
      </c>
      <c r="E46" s="241"/>
      <c r="F46" s="240">
        <f>ROUND(有形固定資産!F46/1000,0)</f>
        <v>0</v>
      </c>
      <c r="G46" s="241"/>
      <c r="H46" s="240">
        <f>ROUND(有形固定資産!H46/1000,0)</f>
        <v>0</v>
      </c>
      <c r="I46" s="241"/>
      <c r="J46" s="240">
        <f>ROUND(有形固定資産!J46/1000,0)</f>
        <v>0</v>
      </c>
      <c r="K46" s="241"/>
      <c r="L46" s="240">
        <f>ROUND(有形固定資産!L46/1000,0)</f>
        <v>0</v>
      </c>
      <c r="M46" s="241"/>
      <c r="N46" s="240">
        <f>ROUND(有形固定資産!N46/1000,0)</f>
        <v>0</v>
      </c>
      <c r="O46" s="241"/>
      <c r="P46" s="240">
        <f>ROUND(有形固定資産!P46/1000,0)</f>
        <v>0</v>
      </c>
      <c r="Q46" s="241"/>
      <c r="R46" s="113">
        <f>ROUND(有形固定資産!R46/1000,0)</f>
        <v>9845</v>
      </c>
      <c r="S46" s="2"/>
    </row>
    <row r="47" spans="1:19" ht="14.15" customHeight="1" x14ac:dyDescent="0.2">
      <c r="A47" s="2"/>
      <c r="B47" s="243" t="s">
        <v>38</v>
      </c>
      <c r="C47" s="244"/>
      <c r="D47" s="240">
        <f>ROUND(有形固定資産!D47/1000,0)</f>
        <v>3074</v>
      </c>
      <c r="E47" s="241"/>
      <c r="F47" s="240">
        <f>ROUND(有形固定資産!F47/1000,0)</f>
        <v>1049</v>
      </c>
      <c r="G47" s="241"/>
      <c r="H47" s="240">
        <f>ROUND(有形固定資産!H47/1000,0)</f>
        <v>3597</v>
      </c>
      <c r="I47" s="241"/>
      <c r="J47" s="240">
        <f>ROUND(有形固定資産!J47/1000,0)</f>
        <v>25619</v>
      </c>
      <c r="K47" s="241"/>
      <c r="L47" s="240">
        <f>ROUND(有形固定資産!L47/1000,0)</f>
        <v>10503</v>
      </c>
      <c r="M47" s="241"/>
      <c r="N47" s="240">
        <f>ROUND(有形固定資産!N47/1000,0)</f>
        <v>0</v>
      </c>
      <c r="O47" s="241"/>
      <c r="P47" s="240">
        <f>ROUND(有形固定資産!P47/1000,0)</f>
        <v>217763</v>
      </c>
      <c r="Q47" s="241"/>
      <c r="R47" s="113">
        <f>ROUND(有形固定資産!R47/1000,0)</f>
        <v>261605</v>
      </c>
      <c r="S47" s="2"/>
    </row>
    <row r="48" spans="1:19" ht="13.5" customHeight="1" x14ac:dyDescent="0.2">
      <c r="A48" s="2"/>
      <c r="B48" s="242" t="s">
        <v>46</v>
      </c>
      <c r="C48" s="242"/>
      <c r="D48" s="240">
        <f>ROUND(有形固定資産!D48/1000,0)</f>
        <v>2667231</v>
      </c>
      <c r="E48" s="241"/>
      <c r="F48" s="240">
        <f>ROUND(有形固定資産!F48/1000,0)</f>
        <v>833990</v>
      </c>
      <c r="G48" s="241"/>
      <c r="H48" s="240">
        <f>ROUND(有形固定資産!H48/1000,0)</f>
        <v>316348</v>
      </c>
      <c r="I48" s="241"/>
      <c r="J48" s="240">
        <f>ROUND(有形固定資産!J48/1000,0)</f>
        <v>136867</v>
      </c>
      <c r="K48" s="241"/>
      <c r="L48" s="240">
        <f>ROUND(有形固定資産!L48/1000,0)</f>
        <v>742379</v>
      </c>
      <c r="M48" s="241"/>
      <c r="N48" s="240">
        <f>ROUND(有形固定資産!N48/1000,0)</f>
        <v>129195</v>
      </c>
      <c r="O48" s="241"/>
      <c r="P48" s="240">
        <f>ROUND(有形固定資産!P48/1000,0)</f>
        <v>798914</v>
      </c>
      <c r="Q48" s="241"/>
      <c r="R48" s="113">
        <f>ROUND(有形固定資産!R48/1000,0)</f>
        <v>5624924</v>
      </c>
      <c r="S48" s="2"/>
    </row>
    <row r="49" spans="1:20" ht="3" customHeight="1" x14ac:dyDescent="0.2">
      <c r="A49" s="2"/>
      <c r="B49" s="2"/>
      <c r="C49" s="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2"/>
      <c r="T49" s="2"/>
    </row>
  </sheetData>
  <mergeCells count="311">
    <mergeCell ref="A1:E1"/>
    <mergeCell ref="A2:S2"/>
    <mergeCell ref="A3:G3"/>
    <mergeCell ref="A4:R4"/>
    <mergeCell ref="A5:R5"/>
    <mergeCell ref="B6:R6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8:C8"/>
    <mergeCell ref="D8:E8"/>
    <mergeCell ref="F8:G8"/>
    <mergeCell ref="H8:I8"/>
    <mergeCell ref="J8:K8"/>
    <mergeCell ref="L8:M8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6:O26"/>
    <mergeCell ref="P26:Q26"/>
    <mergeCell ref="B29:C30"/>
    <mergeCell ref="D29:E30"/>
    <mergeCell ref="F29:G30"/>
    <mergeCell ref="H29:I30"/>
    <mergeCell ref="J29:K30"/>
    <mergeCell ref="L29:M30"/>
    <mergeCell ref="N29:O30"/>
    <mergeCell ref="P29:Q30"/>
    <mergeCell ref="B26:C26"/>
    <mergeCell ref="D26:E26"/>
    <mergeCell ref="F26:G26"/>
    <mergeCell ref="H26:I26"/>
    <mergeCell ref="J26:K26"/>
    <mergeCell ref="L26:M26"/>
    <mergeCell ref="R29:R30"/>
    <mergeCell ref="B31:C31"/>
    <mergeCell ref="D31:E31"/>
    <mergeCell ref="F31:G31"/>
    <mergeCell ref="H31:I31"/>
    <mergeCell ref="J31:K31"/>
    <mergeCell ref="L31:M31"/>
    <mergeCell ref="N31:O31"/>
    <mergeCell ref="P31:Q31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2:C32"/>
    <mergeCell ref="D32:E32"/>
    <mergeCell ref="F32:G32"/>
    <mergeCell ref="H32:I32"/>
    <mergeCell ref="J32:K32"/>
    <mergeCell ref="L32:M32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8:O48"/>
    <mergeCell ref="P48:Q48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</mergeCells>
  <phoneticPr fontId="4"/>
  <printOptions horizontalCentered="1"/>
  <pageMargins left="0" right="0" top="0" bottom="0" header="0.31496062992125984" footer="0.31496062992125984"/>
  <pageSetup paperSize="9" scale="8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9" tint="0.39997558519241921"/>
    <pageSetUpPr fitToPage="1"/>
  </sheetPr>
  <dimension ref="B1:F28"/>
  <sheetViews>
    <sheetView view="pageBreakPreview" zoomScale="80" zoomScaleNormal="100" zoomScaleSheetLayoutView="80" workbookViewId="0">
      <selection activeCell="F19" sqref="F19"/>
    </sheetView>
  </sheetViews>
  <sheetFormatPr defaultColWidth="9" defaultRowHeight="13" x14ac:dyDescent="0.2"/>
  <cols>
    <col min="1" max="1" width="0.453125" style="49" customWidth="1"/>
    <col min="2" max="2" width="18.54296875" style="49" bestFit="1" customWidth="1"/>
    <col min="3" max="3" width="13.81640625" style="49" bestFit="1" customWidth="1"/>
    <col min="4" max="4" width="12.36328125" style="49" bestFit="1" customWidth="1"/>
    <col min="5" max="5" width="18.54296875" style="49" bestFit="1" customWidth="1"/>
    <col min="6" max="6" width="13.54296875" style="49" bestFit="1" customWidth="1"/>
    <col min="7" max="7" width="0.81640625" style="49" customWidth="1"/>
    <col min="8" max="8" width="16.81640625" style="49" customWidth="1"/>
    <col min="9" max="16384" width="9" style="49"/>
  </cols>
  <sheetData>
    <row r="1" spans="2:6" ht="12" customHeight="1" x14ac:dyDescent="0.2"/>
    <row r="2" spans="2:6" ht="15" customHeight="1" x14ac:dyDescent="0.2">
      <c r="B2" s="343" t="s">
        <v>138</v>
      </c>
      <c r="C2" s="343"/>
      <c r="D2" s="343"/>
      <c r="E2" s="343"/>
      <c r="F2" s="343"/>
    </row>
    <row r="3" spans="2:6" ht="14.25" customHeight="1" x14ac:dyDescent="0.2">
      <c r="B3" s="188" t="s">
        <v>139</v>
      </c>
      <c r="F3" s="189" t="s">
        <v>174</v>
      </c>
    </row>
    <row r="4" spans="2:6" x14ac:dyDescent="0.2">
      <c r="B4" s="223" t="s">
        <v>140</v>
      </c>
      <c r="C4" s="223" t="s">
        <v>122</v>
      </c>
      <c r="D4" s="224" t="s">
        <v>141</v>
      </c>
      <c r="E4" s="224"/>
      <c r="F4" s="225" t="s">
        <v>0</v>
      </c>
    </row>
    <row r="5" spans="2:6" x14ac:dyDescent="0.2">
      <c r="B5" s="344" t="s">
        <v>142</v>
      </c>
      <c r="C5" s="347" t="s">
        <v>10</v>
      </c>
      <c r="D5" s="190" t="str">
        <f>財源明細!D5</f>
        <v>村税</v>
      </c>
      <c r="E5" s="191"/>
      <c r="F5" s="192">
        <f>ROUND(財源明細!F5/1000,0)</f>
        <v>52311</v>
      </c>
    </row>
    <row r="6" spans="2:6" x14ac:dyDescent="0.2">
      <c r="B6" s="345"/>
      <c r="C6" s="348"/>
      <c r="D6" s="190" t="str">
        <f>財源明細!D6</f>
        <v>地方譲与税</v>
      </c>
      <c r="E6" s="191"/>
      <c r="F6" s="229">
        <f>ROUND(財源明細!F6/1000,0)</f>
        <v>10025</v>
      </c>
    </row>
    <row r="7" spans="2:6" x14ac:dyDescent="0.2">
      <c r="B7" s="345"/>
      <c r="C7" s="348"/>
      <c r="D7" s="190" t="str">
        <f>財源明細!D7</f>
        <v>利子割交付金</v>
      </c>
      <c r="E7" s="191"/>
      <c r="F7" s="229">
        <f>ROUND(財源明細!F7/1000,0)</f>
        <v>75</v>
      </c>
    </row>
    <row r="8" spans="2:6" x14ac:dyDescent="0.2">
      <c r="B8" s="345"/>
      <c r="C8" s="348"/>
      <c r="D8" s="190" t="str">
        <f>財源明細!D8</f>
        <v>配当割交付金</v>
      </c>
      <c r="E8" s="191"/>
      <c r="F8" s="229">
        <f>ROUND(財源明細!F8/1000,0)</f>
        <v>215</v>
      </c>
    </row>
    <row r="9" spans="2:6" x14ac:dyDescent="0.2">
      <c r="B9" s="345"/>
      <c r="C9" s="348"/>
      <c r="D9" s="190" t="str">
        <f>財源明細!D9</f>
        <v>株式譲渡所得割交付金</v>
      </c>
      <c r="E9" s="191"/>
      <c r="F9" s="229">
        <f>ROUND(財源明細!F9/1000,0)</f>
        <v>105</v>
      </c>
    </row>
    <row r="10" spans="2:6" x14ac:dyDescent="0.2">
      <c r="B10" s="345"/>
      <c r="C10" s="348"/>
      <c r="D10" s="190" t="str">
        <f>財源明細!D10</f>
        <v>地方消費税交付金</v>
      </c>
      <c r="E10" s="191"/>
      <c r="F10" s="229">
        <f>ROUND(財源明細!F10/1000,0)</f>
        <v>10396</v>
      </c>
    </row>
    <row r="11" spans="2:6" x14ac:dyDescent="0.2">
      <c r="B11" s="345"/>
      <c r="C11" s="348"/>
      <c r="D11" s="190" t="str">
        <f>財源明細!D11</f>
        <v>自動車取得税交付金</v>
      </c>
      <c r="E11" s="191"/>
      <c r="F11" s="229">
        <f>ROUND(財源明細!F11/1000,0)</f>
        <v>900</v>
      </c>
    </row>
    <row r="12" spans="2:6" x14ac:dyDescent="0.2">
      <c r="B12" s="345"/>
      <c r="C12" s="348"/>
      <c r="D12" s="190" t="str">
        <f>財源明細!D12</f>
        <v>地方特例交付金</v>
      </c>
      <c r="E12" s="191"/>
      <c r="F12" s="229">
        <f>ROUND(財源明細!F12/1000,0)</f>
        <v>3026</v>
      </c>
    </row>
    <row r="13" spans="2:6" x14ac:dyDescent="0.2">
      <c r="B13" s="345"/>
      <c r="C13" s="348"/>
      <c r="D13" s="190" t="str">
        <f>財源明細!D13</f>
        <v>地方交付税</v>
      </c>
      <c r="E13" s="191"/>
      <c r="F13" s="229">
        <f>ROUND(財源明細!F13/1000,0)</f>
        <v>886869</v>
      </c>
    </row>
    <row r="14" spans="2:6" x14ac:dyDescent="0.2">
      <c r="B14" s="345"/>
      <c r="C14" s="348"/>
      <c r="D14" s="190" t="str">
        <f>財源明細!D14</f>
        <v>分担金及び負担金</v>
      </c>
      <c r="E14" s="191"/>
      <c r="F14" s="229">
        <f>ROUND(財源明細!F14/1000,0)</f>
        <v>14949</v>
      </c>
    </row>
    <row r="15" spans="2:6" x14ac:dyDescent="0.2">
      <c r="B15" s="345"/>
      <c r="C15" s="348"/>
      <c r="D15" s="190" t="str">
        <f>財源明細!D15</f>
        <v>寄附金</v>
      </c>
      <c r="E15" s="191"/>
      <c r="F15" s="229">
        <f>ROUND(財源明細!F15/1000,0)</f>
        <v>2498</v>
      </c>
    </row>
    <row r="16" spans="2:6" x14ac:dyDescent="0.2">
      <c r="B16" s="345"/>
      <c r="C16" s="349"/>
      <c r="D16" s="350" t="s">
        <v>143</v>
      </c>
      <c r="E16" s="351"/>
      <c r="F16" s="192">
        <f>ROUND(財源明細!F16/1000,0)</f>
        <v>981368</v>
      </c>
    </row>
    <row r="17" spans="2:6" ht="13.5" customHeight="1" x14ac:dyDescent="0.2">
      <c r="B17" s="345"/>
      <c r="C17" s="352" t="s">
        <v>11</v>
      </c>
      <c r="D17" s="354" t="s">
        <v>144</v>
      </c>
      <c r="E17" s="191" t="s">
        <v>145</v>
      </c>
      <c r="F17" s="192">
        <f>ROUND(財源明細!F17/1000,0)</f>
        <v>166227</v>
      </c>
    </row>
    <row r="18" spans="2:6" x14ac:dyDescent="0.2">
      <c r="B18" s="345"/>
      <c r="C18" s="353"/>
      <c r="D18" s="355"/>
      <c r="E18" s="191" t="s">
        <v>146</v>
      </c>
      <c r="F18" s="192">
        <f>ROUND(財源明細!F18/1000,0)</f>
        <v>0</v>
      </c>
    </row>
    <row r="19" spans="2:6" x14ac:dyDescent="0.2">
      <c r="B19" s="345"/>
      <c r="C19" s="348"/>
      <c r="D19" s="356"/>
      <c r="E19" s="194" t="s">
        <v>136</v>
      </c>
      <c r="F19" s="192">
        <f>ROUND(財源明細!F19/1000,0)</f>
        <v>166227</v>
      </c>
    </row>
    <row r="20" spans="2:6" ht="13.5" customHeight="1" x14ac:dyDescent="0.2">
      <c r="B20" s="345"/>
      <c r="C20" s="348"/>
      <c r="D20" s="354" t="s">
        <v>147</v>
      </c>
      <c r="E20" s="191" t="s">
        <v>145</v>
      </c>
      <c r="F20" s="192">
        <f>ROUND(財源明細!F20/1000,0)</f>
        <v>38688</v>
      </c>
    </row>
    <row r="21" spans="2:6" x14ac:dyDescent="0.2">
      <c r="B21" s="345"/>
      <c r="C21" s="348"/>
      <c r="D21" s="355"/>
      <c r="E21" s="191" t="s">
        <v>146</v>
      </c>
      <c r="F21" s="192">
        <f>ROUND(財源明細!F21/1000,0)</f>
        <v>122373</v>
      </c>
    </row>
    <row r="22" spans="2:6" x14ac:dyDescent="0.2">
      <c r="B22" s="345"/>
      <c r="C22" s="348"/>
      <c r="D22" s="356"/>
      <c r="E22" s="194" t="s">
        <v>136</v>
      </c>
      <c r="F22" s="192">
        <f>ROUND(財源明細!F22/1000,0)</f>
        <v>161061</v>
      </c>
    </row>
    <row r="23" spans="2:6" x14ac:dyDescent="0.2">
      <c r="B23" s="345"/>
      <c r="C23" s="349"/>
      <c r="D23" s="350" t="s">
        <v>143</v>
      </c>
      <c r="E23" s="351"/>
      <c r="F23" s="192">
        <f>ROUND(財源明細!F23/1000,0)</f>
        <v>327287</v>
      </c>
    </row>
    <row r="24" spans="2:6" x14ac:dyDescent="0.2">
      <c r="B24" s="346"/>
      <c r="C24" s="357" t="s">
        <v>9</v>
      </c>
      <c r="D24" s="358"/>
      <c r="E24" s="359"/>
      <c r="F24" s="192">
        <f>ROUND(財源明細!F24/1000,0)</f>
        <v>1308656</v>
      </c>
    </row>
    <row r="25" spans="2:6" x14ac:dyDescent="0.2">
      <c r="B25" s="342" t="s">
        <v>178</v>
      </c>
      <c r="C25" s="342"/>
      <c r="D25" s="342"/>
      <c r="E25" s="194" t="s">
        <v>179</v>
      </c>
      <c r="F25" s="192">
        <f>ROUND(財源明細!F25/1000,0)</f>
        <v>0</v>
      </c>
    </row>
    <row r="26" spans="2:6" x14ac:dyDescent="0.2">
      <c r="B26" s="342"/>
      <c r="C26" s="342"/>
      <c r="D26" s="342"/>
      <c r="E26" s="194" t="s">
        <v>180</v>
      </c>
      <c r="F26" s="192">
        <f>ROUND(財源明細!F26/1000,0)</f>
        <v>0</v>
      </c>
    </row>
    <row r="27" spans="2:6" x14ac:dyDescent="0.2">
      <c r="B27" s="342" t="s">
        <v>181</v>
      </c>
      <c r="C27" s="342"/>
      <c r="D27" s="342"/>
      <c r="E27" s="194" t="s">
        <v>179</v>
      </c>
      <c r="F27" s="192">
        <f>ROUND(財源明細!F27/1000,0)</f>
        <v>981368</v>
      </c>
    </row>
    <row r="28" spans="2:6" x14ac:dyDescent="0.2">
      <c r="B28" s="342"/>
      <c r="C28" s="342"/>
      <c r="D28" s="342"/>
      <c r="E28" s="194" t="s">
        <v>180</v>
      </c>
      <c r="F28" s="192">
        <f>ROUND(財源明細!F28/1000,0)</f>
        <v>327287</v>
      </c>
    </row>
  </sheetData>
  <mergeCells count="11">
    <mergeCell ref="B25:D26"/>
    <mergeCell ref="B27:D28"/>
    <mergeCell ref="B2:F2"/>
    <mergeCell ref="B5:B24"/>
    <mergeCell ref="C5:C16"/>
    <mergeCell ref="D16:E16"/>
    <mergeCell ref="C17:C23"/>
    <mergeCell ref="D17:D19"/>
    <mergeCell ref="D20:D22"/>
    <mergeCell ref="D23:E23"/>
    <mergeCell ref="C24:E24"/>
  </mergeCells>
  <phoneticPr fontId="4"/>
  <printOptions horizontalCentered="1"/>
  <pageMargins left="0.59055118110236227" right="1.9685039370078741" top="0.51181102362204722" bottom="0.19685039370078741" header="0.31496062992125984" footer="0.31496062992125984"/>
  <pageSetup paperSize="9" scale="9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L21"/>
  <sheetViews>
    <sheetView view="pageBreakPreview" zoomScale="80" zoomScaleNormal="100" zoomScaleSheetLayoutView="80" workbookViewId="0">
      <selection activeCell="E6" sqref="E6"/>
    </sheetView>
  </sheetViews>
  <sheetFormatPr defaultRowHeight="13" x14ac:dyDescent="0.2"/>
  <cols>
    <col min="1" max="1" width="8.08984375" style="20" customWidth="1"/>
    <col min="2" max="2" width="5" style="20" customWidth="1"/>
    <col min="3" max="3" width="23.6328125" style="20" customWidth="1"/>
    <col min="4" max="8" width="15.6328125" style="20" customWidth="1"/>
    <col min="9" max="9" width="1.1796875" style="20" customWidth="1"/>
    <col min="10" max="10" width="12.6328125" style="20" customWidth="1"/>
    <col min="11" max="11" width="11.90625" bestFit="1" customWidth="1"/>
    <col min="12" max="12" width="14.6328125" bestFit="1" customWidth="1"/>
  </cols>
  <sheetData>
    <row r="1" spans="3:12" s="20" customFormat="1" ht="17.25" customHeight="1" x14ac:dyDescent="0.2"/>
    <row r="2" spans="3:12" s="20" customFormat="1" ht="18" customHeight="1" x14ac:dyDescent="0.2">
      <c r="C2" s="362" t="s">
        <v>148</v>
      </c>
      <c r="D2" s="363"/>
      <c r="E2" s="363"/>
      <c r="F2" s="364" t="s">
        <v>169</v>
      </c>
      <c r="G2" s="364"/>
      <c r="H2" s="364"/>
    </row>
    <row r="3" spans="3:12" s="20" customFormat="1" ht="24.9" customHeight="1" x14ac:dyDescent="0.2">
      <c r="C3" s="365" t="s">
        <v>17</v>
      </c>
      <c r="D3" s="365" t="s">
        <v>133</v>
      </c>
      <c r="E3" s="366" t="s">
        <v>149</v>
      </c>
      <c r="F3" s="365"/>
      <c r="G3" s="365"/>
      <c r="H3" s="365"/>
    </row>
    <row r="4" spans="3:12" s="21" customFormat="1" ht="27.9" customHeight="1" x14ac:dyDescent="0.2">
      <c r="C4" s="365"/>
      <c r="D4" s="365"/>
      <c r="E4" s="226" t="s">
        <v>150</v>
      </c>
      <c r="F4" s="227" t="s">
        <v>151</v>
      </c>
      <c r="G4" s="227" t="s">
        <v>152</v>
      </c>
      <c r="H4" s="227" t="s">
        <v>153</v>
      </c>
      <c r="K4" s="21" t="s">
        <v>211</v>
      </c>
    </row>
    <row r="5" spans="3:12" s="20" customFormat="1" ht="30" customHeight="1" x14ac:dyDescent="0.2">
      <c r="C5" s="195" t="s">
        <v>154</v>
      </c>
      <c r="D5" s="196">
        <v>1516023629</v>
      </c>
      <c r="E5" s="197">
        <v>157040914</v>
      </c>
      <c r="F5" s="198">
        <v>189328067</v>
      </c>
      <c r="G5" s="198">
        <f>D5-E5-F5-H5</f>
        <v>792930409</v>
      </c>
      <c r="H5" s="198">
        <f>L13</f>
        <v>376724239</v>
      </c>
      <c r="J5" s="22"/>
      <c r="K5" s="20" t="s">
        <v>212</v>
      </c>
      <c r="L5" s="23">
        <v>357964923</v>
      </c>
    </row>
    <row r="6" spans="3:12" s="20" customFormat="1" ht="30" customHeight="1" x14ac:dyDescent="0.2">
      <c r="C6" s="195" t="s">
        <v>155</v>
      </c>
      <c r="D6" s="199">
        <v>445627426</v>
      </c>
      <c r="E6" s="200">
        <v>166226548</v>
      </c>
      <c r="F6" s="201">
        <f>315540310-46253377</f>
        <v>269286933</v>
      </c>
      <c r="G6" s="198">
        <f t="shared" ref="G6:G8" si="0">D6-E6-F6-H6</f>
        <v>10113945</v>
      </c>
      <c r="H6" s="201">
        <v>0</v>
      </c>
      <c r="J6" s="22"/>
      <c r="K6" s="20" t="s">
        <v>213</v>
      </c>
      <c r="L6" s="23">
        <v>21659961</v>
      </c>
    </row>
    <row r="7" spans="3:12" s="20" customFormat="1" ht="30" customHeight="1" x14ac:dyDescent="0.2">
      <c r="C7" s="195" t="s">
        <v>156</v>
      </c>
      <c r="D7" s="199">
        <v>59208222</v>
      </c>
      <c r="E7" s="199">
        <v>0</v>
      </c>
      <c r="F7" s="199">
        <v>0</v>
      </c>
      <c r="G7" s="198">
        <f t="shared" si="0"/>
        <v>59158222</v>
      </c>
      <c r="H7" s="201">
        <v>50000</v>
      </c>
      <c r="J7" s="22"/>
      <c r="K7" s="20" t="s">
        <v>214</v>
      </c>
      <c r="L7" s="23">
        <v>-7806193</v>
      </c>
    </row>
    <row r="8" spans="3:12" s="20" customFormat="1" ht="30" customHeight="1" x14ac:dyDescent="0.2">
      <c r="C8" s="195" t="s">
        <v>128</v>
      </c>
      <c r="D8" s="199">
        <v>0</v>
      </c>
      <c r="E8" s="199">
        <v>0</v>
      </c>
      <c r="F8" s="199">
        <v>0</v>
      </c>
      <c r="G8" s="201">
        <f t="shared" si="0"/>
        <v>0</v>
      </c>
      <c r="H8" s="201">
        <v>0</v>
      </c>
      <c r="J8" s="22"/>
      <c r="K8" s="20" t="s">
        <v>215</v>
      </c>
      <c r="L8" s="23">
        <v>0</v>
      </c>
    </row>
    <row r="9" spans="3:12" s="20" customFormat="1" ht="30" customHeight="1" x14ac:dyDescent="0.2">
      <c r="C9" s="202" t="s">
        <v>46</v>
      </c>
      <c r="D9" s="203">
        <f>SUM(D5:D8)</f>
        <v>2020859277</v>
      </c>
      <c r="E9" s="204">
        <f>SUM(E5:E8)</f>
        <v>323267462</v>
      </c>
      <c r="F9" s="205">
        <f t="shared" ref="F9:H9" si="1">SUM(F5:F8)</f>
        <v>458615000</v>
      </c>
      <c r="G9" s="205">
        <f t="shared" si="1"/>
        <v>862202576</v>
      </c>
      <c r="H9" s="205">
        <f t="shared" si="1"/>
        <v>376774239</v>
      </c>
      <c r="J9" s="22"/>
      <c r="K9" s="20" t="s">
        <v>216</v>
      </c>
      <c r="L9" s="23">
        <v>0</v>
      </c>
    </row>
    <row r="10" spans="3:12" s="20" customFormat="1" ht="30" customHeight="1" x14ac:dyDescent="0.2">
      <c r="C10" s="34"/>
      <c r="D10" s="35"/>
      <c r="E10" s="36"/>
      <c r="F10" s="36"/>
      <c r="G10" s="36"/>
      <c r="H10" s="36"/>
      <c r="J10" s="22"/>
      <c r="K10" s="20" t="s">
        <v>217</v>
      </c>
      <c r="L10" s="23">
        <v>0</v>
      </c>
    </row>
    <row r="11" spans="3:12" s="23" customFormat="1" ht="36" customHeight="1" x14ac:dyDescent="0.2">
      <c r="J11" s="22"/>
      <c r="K11" s="23" t="s">
        <v>218</v>
      </c>
      <c r="L11" s="23">
        <v>4905548</v>
      </c>
    </row>
    <row r="12" spans="3:12" s="23" customFormat="1" ht="36" customHeight="1" x14ac:dyDescent="0.2">
      <c r="E12" s="23" t="s">
        <v>210</v>
      </c>
      <c r="J12" s="22"/>
    </row>
    <row r="13" spans="3:12" s="23" customFormat="1" ht="36" customHeight="1" x14ac:dyDescent="0.2">
      <c r="J13" s="22"/>
      <c r="K13" s="23" t="s">
        <v>219</v>
      </c>
      <c r="L13" s="23">
        <f>SUM(L5:L12)</f>
        <v>376724239</v>
      </c>
    </row>
    <row r="14" spans="3:12" s="23" customFormat="1" ht="36" customHeight="1" x14ac:dyDescent="0.2">
      <c r="J14" s="22"/>
    </row>
    <row r="15" spans="3:12" s="23" customFormat="1" ht="36" customHeight="1" x14ac:dyDescent="0.2">
      <c r="J15" s="22"/>
    </row>
    <row r="16" spans="3:12" s="23" customFormat="1" ht="36" customHeight="1" x14ac:dyDescent="0.2">
      <c r="J16" s="22"/>
    </row>
    <row r="17" spans="1:10" s="23" customFormat="1" ht="21.75" customHeight="1" x14ac:dyDescent="0.2"/>
    <row r="18" spans="1:10" x14ac:dyDescent="0.2">
      <c r="A18" s="23"/>
      <c r="B18" s="23"/>
      <c r="C18" s="360"/>
      <c r="D18" s="361"/>
      <c r="E18" s="361"/>
      <c r="F18" s="361"/>
      <c r="G18" s="361"/>
      <c r="H18" s="361"/>
      <c r="I18" s="23"/>
      <c r="J18" s="23"/>
    </row>
    <row r="19" spans="1:10" x14ac:dyDescent="0.2">
      <c r="A19" s="23"/>
      <c r="B19" s="23"/>
      <c r="C19" s="24"/>
      <c r="D19" s="24"/>
      <c r="E19" s="24"/>
      <c r="F19" s="24"/>
      <c r="G19" s="24"/>
      <c r="H19" s="24"/>
      <c r="I19" s="23"/>
      <c r="J19" s="23"/>
    </row>
    <row r="20" spans="1:10" x14ac:dyDescent="0.2">
      <c r="C20" s="25"/>
      <c r="D20" s="24"/>
      <c r="E20" s="25"/>
      <c r="F20" s="25"/>
      <c r="G20" s="25"/>
      <c r="H20" s="25"/>
    </row>
    <row r="21" spans="1:10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</row>
  </sheetData>
  <mergeCells count="6">
    <mergeCell ref="C18:H18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70866141732283472" bottom="0.15748031496062992" header="0.31496062992125984" footer="0.31496062992125984"/>
  <pageSetup paperSize="9" scale="13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9" tint="0.39997558519241921"/>
  </sheetPr>
  <dimension ref="A1:L21"/>
  <sheetViews>
    <sheetView view="pageBreakPreview" zoomScale="80" zoomScaleNormal="100" zoomScaleSheetLayoutView="80" workbookViewId="0">
      <selection activeCell="B3" sqref="B3"/>
    </sheetView>
  </sheetViews>
  <sheetFormatPr defaultRowHeight="13" x14ac:dyDescent="0.2"/>
  <cols>
    <col min="1" max="1" width="8.08984375" style="20" customWidth="1"/>
    <col min="2" max="2" width="5" style="20" customWidth="1"/>
    <col min="3" max="3" width="23.6328125" style="20" customWidth="1"/>
    <col min="4" max="8" width="15.6328125" style="20" customWidth="1"/>
    <col min="9" max="9" width="1.1796875" style="20" customWidth="1"/>
    <col min="10" max="10" width="12.6328125" style="20" customWidth="1"/>
  </cols>
  <sheetData>
    <row r="1" spans="3:12" s="20" customFormat="1" ht="17.25" customHeight="1" x14ac:dyDescent="0.2"/>
    <row r="2" spans="3:12" s="20" customFormat="1" ht="18" customHeight="1" x14ac:dyDescent="0.2">
      <c r="C2" s="362" t="s">
        <v>148</v>
      </c>
      <c r="D2" s="363"/>
      <c r="E2" s="363"/>
      <c r="F2" s="367" t="s">
        <v>174</v>
      </c>
      <c r="G2" s="368"/>
      <c r="H2" s="368"/>
    </row>
    <row r="3" spans="3:12" s="20" customFormat="1" ht="24.9" customHeight="1" x14ac:dyDescent="0.2">
      <c r="C3" s="365" t="s">
        <v>17</v>
      </c>
      <c r="D3" s="365" t="s">
        <v>133</v>
      </c>
      <c r="E3" s="366" t="s">
        <v>149</v>
      </c>
      <c r="F3" s="365"/>
      <c r="G3" s="365"/>
      <c r="H3" s="365"/>
    </row>
    <row r="4" spans="3:12" s="21" customFormat="1" ht="27.9" customHeight="1" x14ac:dyDescent="0.2">
      <c r="C4" s="365"/>
      <c r="D4" s="365"/>
      <c r="E4" s="226" t="s">
        <v>150</v>
      </c>
      <c r="F4" s="227" t="s">
        <v>151</v>
      </c>
      <c r="G4" s="227" t="s">
        <v>152</v>
      </c>
      <c r="H4" s="227" t="s">
        <v>153</v>
      </c>
    </row>
    <row r="5" spans="3:12" s="20" customFormat="1" ht="30" customHeight="1" x14ac:dyDescent="0.2">
      <c r="C5" s="195" t="s">
        <v>154</v>
      </c>
      <c r="D5" s="196">
        <f>ROUND(財源情報明細!D5/1000,0)</f>
        <v>1516024</v>
      </c>
      <c r="E5" s="196">
        <f>ROUND(財源情報明細!E5/1000,0)</f>
        <v>157041</v>
      </c>
      <c r="F5" s="196">
        <f>ROUND(財源情報明細!F5/1000,0)</f>
        <v>189328</v>
      </c>
      <c r="G5" s="196">
        <f>ROUND(財源情報明細!G5/1000,0)</f>
        <v>792930</v>
      </c>
      <c r="H5" s="196">
        <f>ROUND(財源情報明細!H5/1000,0)</f>
        <v>376724</v>
      </c>
      <c r="J5" s="22"/>
      <c r="L5" s="26"/>
    </row>
    <row r="6" spans="3:12" s="20" customFormat="1" ht="30" customHeight="1" x14ac:dyDescent="0.2">
      <c r="C6" s="195" t="s">
        <v>155</v>
      </c>
      <c r="D6" s="196">
        <f>ROUND(財源情報明細!D6/1000,0)</f>
        <v>445627</v>
      </c>
      <c r="E6" s="196">
        <f>ROUND(財源情報明細!E6/1000,0)</f>
        <v>166227</v>
      </c>
      <c r="F6" s="196">
        <f>ROUND(財源情報明細!F6/1000,0)</f>
        <v>269287</v>
      </c>
      <c r="G6" s="196">
        <f>ROUND(財源情報明細!G6/1000,0)</f>
        <v>10114</v>
      </c>
      <c r="H6" s="196">
        <f>ROUND(財源情報明細!H6/1000,0)</f>
        <v>0</v>
      </c>
      <c r="J6" s="22"/>
    </row>
    <row r="7" spans="3:12" s="20" customFormat="1" ht="30" customHeight="1" x14ac:dyDescent="0.2">
      <c r="C7" s="195" t="s">
        <v>156</v>
      </c>
      <c r="D7" s="196">
        <f>ROUND(財源情報明細!D7/1000,0)</f>
        <v>59208</v>
      </c>
      <c r="E7" s="196">
        <f>ROUND(財源情報明細!E7/1000,0)</f>
        <v>0</v>
      </c>
      <c r="F7" s="196">
        <f>ROUND(財源情報明細!F7/1000,0)</f>
        <v>0</v>
      </c>
      <c r="G7" s="196">
        <f>ROUND(財源情報明細!G7/1000,0)</f>
        <v>59158</v>
      </c>
      <c r="H7" s="196">
        <f>ROUND(財源情報明細!H7/1000,0)</f>
        <v>50</v>
      </c>
      <c r="J7" s="22"/>
    </row>
    <row r="8" spans="3:12" s="20" customFormat="1" ht="30" customHeight="1" x14ac:dyDescent="0.2">
      <c r="C8" s="195" t="s">
        <v>128</v>
      </c>
      <c r="D8" s="196">
        <f>ROUND(財源情報明細!D8/1000,0)</f>
        <v>0</v>
      </c>
      <c r="E8" s="196">
        <f>ROUND(財源情報明細!E8/1000,0)</f>
        <v>0</v>
      </c>
      <c r="F8" s="196">
        <f>ROUND(財源情報明細!F8/1000,0)</f>
        <v>0</v>
      </c>
      <c r="G8" s="196">
        <f>ROUND(財源情報明細!G8/1000,0)</f>
        <v>0</v>
      </c>
      <c r="H8" s="196">
        <f>ROUND(財源情報明細!H8/1000,0)</f>
        <v>0</v>
      </c>
      <c r="J8" s="22"/>
    </row>
    <row r="9" spans="3:12" s="20" customFormat="1" ht="30" customHeight="1" x14ac:dyDescent="0.2">
      <c r="C9" s="202" t="s">
        <v>46</v>
      </c>
      <c r="D9" s="196">
        <f>ROUND(財源情報明細!D9/1000,0)</f>
        <v>2020859</v>
      </c>
      <c r="E9" s="196">
        <f>ROUND(財源情報明細!E9/1000,0)</f>
        <v>323267</v>
      </c>
      <c r="F9" s="196">
        <f>ROUND(財源情報明細!F9/1000,0)</f>
        <v>458615</v>
      </c>
      <c r="G9" s="196">
        <f>ROUND(財源情報明細!G9/1000,0)</f>
        <v>862203</v>
      </c>
      <c r="H9" s="196">
        <f>ROUND(財源情報明細!H9/1000,0)</f>
        <v>376774</v>
      </c>
      <c r="J9" s="22"/>
    </row>
    <row r="10" spans="3:12" s="20" customFormat="1" ht="30" customHeight="1" x14ac:dyDescent="0.2">
      <c r="C10" s="34"/>
      <c r="D10" s="35"/>
      <c r="E10" s="36"/>
      <c r="F10" s="36"/>
      <c r="G10" s="36"/>
      <c r="H10" s="36"/>
      <c r="J10" s="22"/>
    </row>
    <row r="11" spans="3:12" s="23" customFormat="1" ht="36" customHeight="1" x14ac:dyDescent="0.2">
      <c r="J11" s="22"/>
    </row>
    <row r="12" spans="3:12" s="23" customFormat="1" ht="36" customHeight="1" x14ac:dyDescent="0.2">
      <c r="J12" s="22"/>
    </row>
    <row r="13" spans="3:12" s="23" customFormat="1" ht="36" customHeight="1" x14ac:dyDescent="0.2">
      <c r="J13" s="22"/>
    </row>
    <row r="14" spans="3:12" s="23" customFormat="1" ht="36" customHeight="1" x14ac:dyDescent="0.2">
      <c r="J14" s="22"/>
    </row>
    <row r="15" spans="3:12" s="23" customFormat="1" ht="36" customHeight="1" x14ac:dyDescent="0.2">
      <c r="J15" s="22"/>
    </row>
    <row r="16" spans="3:12" s="23" customFormat="1" ht="36" customHeight="1" x14ac:dyDescent="0.2">
      <c r="J16" s="22"/>
    </row>
    <row r="17" spans="1:10" s="23" customFormat="1" ht="21.75" customHeight="1" x14ac:dyDescent="0.2"/>
    <row r="18" spans="1:10" x14ac:dyDescent="0.2">
      <c r="A18" s="23"/>
      <c r="B18" s="23"/>
      <c r="C18" s="360"/>
      <c r="D18" s="361"/>
      <c r="E18" s="361"/>
      <c r="F18" s="361"/>
      <c r="G18" s="361"/>
      <c r="H18" s="361"/>
      <c r="I18" s="23"/>
      <c r="J18" s="23"/>
    </row>
    <row r="19" spans="1:10" x14ac:dyDescent="0.2">
      <c r="A19" s="23"/>
      <c r="B19" s="23"/>
      <c r="C19" s="24"/>
      <c r="D19" s="24"/>
      <c r="E19" s="24"/>
      <c r="F19" s="24"/>
      <c r="G19" s="24"/>
      <c r="H19" s="24"/>
      <c r="I19" s="23"/>
      <c r="J19" s="23"/>
    </row>
    <row r="20" spans="1:10" x14ac:dyDescent="0.2">
      <c r="C20" s="25"/>
      <c r="D20" s="24"/>
      <c r="E20" s="25"/>
      <c r="F20" s="25"/>
      <c r="G20" s="25"/>
      <c r="H20" s="25"/>
    </row>
    <row r="21" spans="1:10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</row>
  </sheetData>
  <mergeCells count="6">
    <mergeCell ref="C18:H18"/>
    <mergeCell ref="C2:E2"/>
    <mergeCell ref="F2:H2"/>
    <mergeCell ref="C3:C4"/>
    <mergeCell ref="D3:D4"/>
    <mergeCell ref="E3:H3"/>
  </mergeCells>
  <phoneticPr fontId="4"/>
  <printOptions horizontalCentered="1"/>
  <pageMargins left="0.11811023622047245" right="0.11811023622047245" top="0.70866141732283472" bottom="0.15748031496062992" header="0.31496062992125984" footer="0.31496062992125984"/>
  <pageSetup paperSize="9" scale="13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C8"/>
  <sheetViews>
    <sheetView view="pageBreakPreview" zoomScale="80" zoomScaleNormal="178" zoomScaleSheetLayoutView="80" workbookViewId="0">
      <selection activeCell="H8" sqref="H8"/>
    </sheetView>
  </sheetViews>
  <sheetFormatPr defaultColWidth="9" defaultRowHeight="13" x14ac:dyDescent="0.2"/>
  <cols>
    <col min="1" max="1" width="0.81640625" style="49" customWidth="1"/>
    <col min="2" max="2" width="26" style="49" customWidth="1"/>
    <col min="3" max="3" width="38.6328125" style="49" customWidth="1"/>
    <col min="4" max="4" width="0.36328125" style="49" customWidth="1"/>
    <col min="5" max="16384" width="9" style="49"/>
  </cols>
  <sheetData>
    <row r="1" spans="1:3" ht="24.75" customHeight="1" x14ac:dyDescent="0.2">
      <c r="B1" s="50"/>
      <c r="C1" s="50"/>
    </row>
    <row r="2" spans="1:3" ht="14" x14ac:dyDescent="0.2">
      <c r="B2" s="343" t="s">
        <v>157</v>
      </c>
      <c r="C2" s="343"/>
    </row>
    <row r="3" spans="1:3" ht="14" x14ac:dyDescent="0.2">
      <c r="B3" s="132" t="s">
        <v>158</v>
      </c>
      <c r="C3" s="68" t="s">
        <v>169</v>
      </c>
    </row>
    <row r="4" spans="1:3" ht="18.899999999999999" customHeight="1" x14ac:dyDescent="0.2">
      <c r="A4" s="52"/>
      <c r="B4" s="228" t="s">
        <v>60</v>
      </c>
      <c r="C4" s="228" t="s">
        <v>126</v>
      </c>
    </row>
    <row r="5" spans="1:3" ht="15" customHeight="1" x14ac:dyDescent="0.2">
      <c r="A5" s="52"/>
      <c r="B5" s="206" t="s">
        <v>159</v>
      </c>
      <c r="C5" s="207">
        <v>87141907</v>
      </c>
    </row>
    <row r="6" spans="1:3" ht="15" customHeight="1" x14ac:dyDescent="0.2">
      <c r="A6" s="52"/>
      <c r="B6" s="208" t="s">
        <v>9</v>
      </c>
      <c r="C6" s="206">
        <f>SUM(C5:C5)</f>
        <v>87141907</v>
      </c>
    </row>
    <row r="7" spans="1:3" ht="2" customHeight="1" x14ac:dyDescent="0.2">
      <c r="B7" s="50"/>
      <c r="C7" s="50"/>
    </row>
    <row r="8" spans="1:3" x14ac:dyDescent="0.2">
      <c r="B8" s="50"/>
      <c r="C8" s="50"/>
    </row>
  </sheetData>
  <mergeCells count="1">
    <mergeCell ref="B2:C2"/>
  </mergeCells>
  <phoneticPr fontId="4"/>
  <printOptions horizontalCentered="1"/>
  <pageMargins left="0" right="2.3622047244094491" top="0.78740157480314965" bottom="0.74803149606299213" header="0" footer="0"/>
  <pageSetup paperSize="9" scale="15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9" tint="0.39997558519241921"/>
  </sheetPr>
  <dimension ref="A1:C8"/>
  <sheetViews>
    <sheetView view="pageBreakPreview" zoomScale="80" zoomScaleNormal="178" zoomScaleSheetLayoutView="80" workbookViewId="0">
      <selection activeCell="C7" sqref="C7"/>
    </sheetView>
  </sheetViews>
  <sheetFormatPr defaultColWidth="9" defaultRowHeight="13" x14ac:dyDescent="0.2"/>
  <cols>
    <col min="1" max="1" width="0.81640625" style="49" customWidth="1"/>
    <col min="2" max="2" width="26" style="49" customWidth="1"/>
    <col min="3" max="3" width="38.6328125" style="49" customWidth="1"/>
    <col min="4" max="4" width="0.36328125" style="49" customWidth="1"/>
    <col min="5" max="16384" width="9" style="49"/>
  </cols>
  <sheetData>
    <row r="1" spans="1:3" ht="24.75" customHeight="1" x14ac:dyDescent="0.2">
      <c r="B1" s="50"/>
      <c r="C1" s="50"/>
    </row>
    <row r="2" spans="1:3" ht="14" x14ac:dyDescent="0.2">
      <c r="B2" s="343" t="s">
        <v>157</v>
      </c>
      <c r="C2" s="343"/>
    </row>
    <row r="3" spans="1:3" ht="14" x14ac:dyDescent="0.2">
      <c r="B3" s="132" t="s">
        <v>158</v>
      </c>
      <c r="C3" s="68" t="s">
        <v>174</v>
      </c>
    </row>
    <row r="4" spans="1:3" ht="18.899999999999999" customHeight="1" x14ac:dyDescent="0.2">
      <c r="A4" s="52"/>
      <c r="B4" s="228" t="s">
        <v>60</v>
      </c>
      <c r="C4" s="228" t="s">
        <v>126</v>
      </c>
    </row>
    <row r="5" spans="1:3" ht="15" customHeight="1" x14ac:dyDescent="0.2">
      <c r="A5" s="52"/>
      <c r="B5" s="206" t="s">
        <v>159</v>
      </c>
      <c r="C5" s="207">
        <f>ROUND(資金明細!C5/1000,0)</f>
        <v>87142</v>
      </c>
    </row>
    <row r="6" spans="1:3" ht="15" customHeight="1" x14ac:dyDescent="0.2">
      <c r="A6" s="52"/>
      <c r="B6" s="208" t="s">
        <v>9</v>
      </c>
      <c r="C6" s="207">
        <f>ROUND(資金明細!C6/1000,0)</f>
        <v>87142</v>
      </c>
    </row>
    <row r="7" spans="1:3" ht="2" customHeight="1" x14ac:dyDescent="0.2">
      <c r="B7" s="50"/>
      <c r="C7" s="50"/>
    </row>
    <row r="8" spans="1:3" x14ac:dyDescent="0.2">
      <c r="B8" s="50"/>
      <c r="C8" s="50"/>
    </row>
  </sheetData>
  <mergeCells count="1">
    <mergeCell ref="B2:C2"/>
  </mergeCells>
  <phoneticPr fontId="4"/>
  <printOptions horizontalCentered="1"/>
  <pageMargins left="0" right="2.3622047244094491" top="0.78740157480314965" bottom="0.74803149606299213" header="0" footer="0"/>
  <pageSetup paperSize="9" scale="1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21"/>
  <sheetViews>
    <sheetView view="pageBreakPreview" topLeftCell="C1" zoomScale="80" zoomScaleNormal="80" zoomScaleSheetLayoutView="80" workbookViewId="0">
      <selection activeCell="J8" sqref="J8"/>
    </sheetView>
  </sheetViews>
  <sheetFormatPr defaultColWidth="8.90625" defaultRowHeight="13" x14ac:dyDescent="0.2"/>
  <cols>
    <col min="1" max="1" width="1.6328125" style="99" customWidth="1"/>
    <col min="2" max="2" width="42.90625" style="99" customWidth="1"/>
    <col min="3" max="3" width="17.453125" style="99" customWidth="1"/>
    <col min="4" max="8" width="15.81640625" style="99" customWidth="1"/>
    <col min="9" max="9" width="19.08984375" style="99" customWidth="1"/>
    <col min="10" max="10" width="15.81640625" style="99" customWidth="1"/>
    <col min="11" max="11" width="18.54296875" style="99" customWidth="1"/>
    <col min="12" max="12" width="17.81640625" style="99" customWidth="1"/>
    <col min="13" max="13" width="1.1796875" style="99" customWidth="1"/>
    <col min="14" max="16384" width="8.90625" style="99"/>
  </cols>
  <sheetData>
    <row r="1" spans="1:13" ht="34.5" customHeight="1" x14ac:dyDescent="0.2">
      <c r="A1" s="97"/>
      <c r="B1" s="125" t="s">
        <v>164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3" ht="20.149999999999999" customHeight="1" x14ac:dyDescent="0.2">
      <c r="A2" s="102"/>
      <c r="B2" s="103" t="s">
        <v>162</v>
      </c>
      <c r="C2" s="104"/>
      <c r="D2" s="104"/>
      <c r="E2" s="104"/>
      <c r="F2" s="104"/>
      <c r="G2" s="104"/>
      <c r="H2" s="104"/>
      <c r="I2" s="104"/>
      <c r="J2" s="104"/>
      <c r="K2" s="105" t="s">
        <v>169</v>
      </c>
      <c r="L2" s="104"/>
      <c r="M2" s="102"/>
    </row>
    <row r="3" spans="1:13" ht="50.15" customHeight="1" x14ac:dyDescent="0.2">
      <c r="A3" s="106"/>
      <c r="B3" s="210" t="s">
        <v>48</v>
      </c>
      <c r="C3" s="211" t="s">
        <v>49</v>
      </c>
      <c r="D3" s="211" t="s">
        <v>50</v>
      </c>
      <c r="E3" s="211" t="s">
        <v>51</v>
      </c>
      <c r="F3" s="211" t="s">
        <v>52</v>
      </c>
      <c r="G3" s="211" t="s">
        <v>53</v>
      </c>
      <c r="H3" s="211" t="s">
        <v>54</v>
      </c>
      <c r="I3" s="211" t="s">
        <v>55</v>
      </c>
      <c r="J3" s="211" t="s">
        <v>56</v>
      </c>
      <c r="K3" s="211" t="s">
        <v>47</v>
      </c>
      <c r="L3" s="107"/>
      <c r="M3" s="106"/>
    </row>
    <row r="4" spans="1:13" ht="39.9" customHeight="1" x14ac:dyDescent="0.2">
      <c r="A4" s="106"/>
      <c r="B4" s="108" t="s">
        <v>185</v>
      </c>
      <c r="C4" s="108">
        <v>55000000</v>
      </c>
      <c r="D4" s="108">
        <v>30356111</v>
      </c>
      <c r="E4" s="108">
        <v>3513402</v>
      </c>
      <c r="F4" s="108">
        <f t="shared" ref="F4" si="0">D4-E4</f>
        <v>26842709</v>
      </c>
      <c r="G4" s="108">
        <v>60000000</v>
      </c>
      <c r="H4" s="230">
        <f>C4/G4</f>
        <v>0.91666666666666663</v>
      </c>
      <c r="I4" s="108">
        <f t="shared" ref="I4" si="1">F4*H4</f>
        <v>24605816.583333332</v>
      </c>
      <c r="J4" s="101">
        <v>30394183</v>
      </c>
      <c r="K4" s="109">
        <v>55000000</v>
      </c>
      <c r="L4" s="107"/>
      <c r="M4" s="106"/>
    </row>
    <row r="5" spans="1:13" ht="39.9" customHeight="1" x14ac:dyDescent="0.2">
      <c r="A5" s="106"/>
      <c r="B5" s="110" t="s">
        <v>9</v>
      </c>
      <c r="C5" s="108">
        <f>SUM(C4:C4)</f>
        <v>55000000</v>
      </c>
      <c r="D5" s="108">
        <f>SUM(D4:D4)</f>
        <v>30356111</v>
      </c>
      <c r="E5" s="108">
        <f>SUM(E4:E4)</f>
        <v>3513402</v>
      </c>
      <c r="F5" s="108">
        <f>SUM(F4:F4)</f>
        <v>26842709</v>
      </c>
      <c r="G5" s="108">
        <f>SUM(G4:G4)</f>
        <v>60000000</v>
      </c>
      <c r="H5" s="101" t="s">
        <v>183</v>
      </c>
      <c r="I5" s="108">
        <f>SUM(I4:I4)</f>
        <v>24605816.583333332</v>
      </c>
      <c r="J5" s="108">
        <f>SUM(J4:J4)</f>
        <v>30394183</v>
      </c>
      <c r="K5" s="108">
        <f>SUM(K4:K4)</f>
        <v>55000000</v>
      </c>
      <c r="L5" s="107"/>
      <c r="M5" s="106"/>
    </row>
    <row r="6" spans="1:13" ht="12" customHeight="1" x14ac:dyDescent="0.2">
      <c r="A6" s="106"/>
      <c r="B6" s="111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6"/>
    </row>
    <row r="7" spans="1:13" ht="20.149999999999999" customHeight="1" x14ac:dyDescent="0.2">
      <c r="A7" s="102"/>
      <c r="B7" s="103" t="s">
        <v>163</v>
      </c>
      <c r="C7" s="104"/>
      <c r="D7" s="104"/>
      <c r="E7" s="104"/>
      <c r="F7" s="104"/>
      <c r="G7" s="104"/>
      <c r="H7" s="104"/>
      <c r="I7" s="104"/>
      <c r="J7" s="104"/>
      <c r="K7" s="112"/>
      <c r="L7" s="105" t="s">
        <v>169</v>
      </c>
      <c r="M7" s="102"/>
    </row>
    <row r="8" spans="1:13" ht="50.15" customHeight="1" x14ac:dyDescent="0.2">
      <c r="A8" s="106"/>
      <c r="B8" s="210" t="s">
        <v>48</v>
      </c>
      <c r="C8" s="211" t="s">
        <v>57</v>
      </c>
      <c r="D8" s="211" t="s">
        <v>50</v>
      </c>
      <c r="E8" s="211" t="s">
        <v>51</v>
      </c>
      <c r="F8" s="211" t="s">
        <v>52</v>
      </c>
      <c r="G8" s="211" t="s">
        <v>53</v>
      </c>
      <c r="H8" s="211" t="s">
        <v>54</v>
      </c>
      <c r="I8" s="211" t="s">
        <v>55</v>
      </c>
      <c r="J8" s="211" t="s">
        <v>58</v>
      </c>
      <c r="K8" s="211" t="s">
        <v>59</v>
      </c>
      <c r="L8" s="211" t="s">
        <v>47</v>
      </c>
      <c r="M8" s="106"/>
    </row>
    <row r="9" spans="1:13" ht="39.9" customHeight="1" x14ac:dyDescent="0.2">
      <c r="A9" s="106"/>
      <c r="B9" s="96" t="s">
        <v>186</v>
      </c>
      <c r="C9" s="108">
        <v>11750000</v>
      </c>
      <c r="D9" s="108">
        <v>3044326190</v>
      </c>
      <c r="E9" s="108">
        <v>1019223999</v>
      </c>
      <c r="F9" s="108">
        <f>D9-E9</f>
        <v>2025102191</v>
      </c>
      <c r="G9" s="108">
        <v>479750000</v>
      </c>
      <c r="H9" s="231">
        <f>C9/G9</f>
        <v>2.4491922876498175E-2</v>
      </c>
      <c r="I9" s="108">
        <f>F9*H9</f>
        <v>49598646.678999476</v>
      </c>
      <c r="J9" s="101">
        <v>0</v>
      </c>
      <c r="K9" s="108">
        <f>C9-J9</f>
        <v>11750000</v>
      </c>
      <c r="L9" s="108">
        <v>11750000</v>
      </c>
      <c r="M9" s="106"/>
    </row>
    <row r="10" spans="1:13" ht="39.9" customHeight="1" x14ac:dyDescent="0.2">
      <c r="A10" s="106"/>
      <c r="B10" s="108" t="s">
        <v>187</v>
      </c>
      <c r="C10" s="108">
        <v>210000</v>
      </c>
      <c r="D10" s="108">
        <v>181141158381</v>
      </c>
      <c r="E10" s="108">
        <v>173483586085</v>
      </c>
      <c r="F10" s="108">
        <f t="shared" ref="F10:F19" si="2">D10-E10</f>
        <v>7657572296</v>
      </c>
      <c r="G10" s="108">
        <v>4472800000</v>
      </c>
      <c r="H10" s="231">
        <f t="shared" ref="H10:H19" si="3">C10/G10</f>
        <v>4.6950456090144875E-5</v>
      </c>
      <c r="I10" s="108">
        <f t="shared" ref="I10:I19" si="4">F10*H10</f>
        <v>359526.51184045785</v>
      </c>
      <c r="J10" s="101">
        <v>0</v>
      </c>
      <c r="K10" s="108">
        <f t="shared" ref="K10:K19" si="5">C10-J10</f>
        <v>210000</v>
      </c>
      <c r="L10" s="108">
        <v>210000</v>
      </c>
      <c r="M10" s="106"/>
    </row>
    <row r="11" spans="1:13" ht="39.9" customHeight="1" x14ac:dyDescent="0.2">
      <c r="A11" s="106"/>
      <c r="B11" s="108" t="s">
        <v>189</v>
      </c>
      <c r="C11" s="108">
        <v>1800000</v>
      </c>
      <c r="D11" s="108">
        <v>4328231554</v>
      </c>
      <c r="E11" s="108">
        <v>1129493278</v>
      </c>
      <c r="F11" s="108">
        <f t="shared" si="2"/>
        <v>3198738276</v>
      </c>
      <c r="G11" s="108">
        <v>2081350000</v>
      </c>
      <c r="H11" s="231">
        <f t="shared" si="3"/>
        <v>8.6482331179282682E-4</v>
      </c>
      <c r="I11" s="108">
        <f t="shared" si="4"/>
        <v>2766343.4294087975</v>
      </c>
      <c r="J11" s="101">
        <v>0</v>
      </c>
      <c r="K11" s="108">
        <f t="shared" si="5"/>
        <v>1800000</v>
      </c>
      <c r="L11" s="108">
        <v>1800000</v>
      </c>
      <c r="M11" s="106"/>
    </row>
    <row r="12" spans="1:13" ht="39.9" customHeight="1" x14ac:dyDescent="0.2">
      <c r="A12" s="106"/>
      <c r="B12" s="108" t="s">
        <v>188</v>
      </c>
      <c r="C12" s="108">
        <v>981000</v>
      </c>
      <c r="D12" s="108">
        <v>174076301795</v>
      </c>
      <c r="E12" s="108">
        <v>148701793408</v>
      </c>
      <c r="F12" s="108">
        <f t="shared" si="2"/>
        <v>25374508387</v>
      </c>
      <c r="G12" s="108">
        <v>5248224000</v>
      </c>
      <c r="H12" s="231">
        <f t="shared" si="3"/>
        <v>1.8692037534983263E-4</v>
      </c>
      <c r="I12" s="108">
        <f t="shared" si="4"/>
        <v>4743012.6320155161</v>
      </c>
      <c r="J12" s="101">
        <v>0</v>
      </c>
      <c r="K12" s="108">
        <f t="shared" si="5"/>
        <v>981000</v>
      </c>
      <c r="L12" s="108">
        <v>981000</v>
      </c>
      <c r="M12" s="106"/>
    </row>
    <row r="13" spans="1:13" ht="39.9" customHeight="1" x14ac:dyDescent="0.2">
      <c r="A13" s="106"/>
      <c r="B13" s="108" t="s">
        <v>190</v>
      </c>
      <c r="C13" s="108">
        <v>5003000</v>
      </c>
      <c r="D13" s="108">
        <v>50379531</v>
      </c>
      <c r="E13" s="108">
        <v>6867973</v>
      </c>
      <c r="F13" s="108">
        <f t="shared" si="2"/>
        <v>43511558</v>
      </c>
      <c r="G13" s="108">
        <v>28344000</v>
      </c>
      <c r="H13" s="231">
        <f t="shared" si="3"/>
        <v>0.17651001975726785</v>
      </c>
      <c r="I13" s="108">
        <f t="shared" si="4"/>
        <v>7680225.9622495063</v>
      </c>
      <c r="J13" s="101">
        <v>0</v>
      </c>
      <c r="K13" s="108">
        <f t="shared" si="5"/>
        <v>5003000</v>
      </c>
      <c r="L13" s="108">
        <v>5003000</v>
      </c>
      <c r="M13" s="106"/>
    </row>
    <row r="14" spans="1:13" ht="39.9" customHeight="1" x14ac:dyDescent="0.2">
      <c r="A14" s="106"/>
      <c r="B14" s="108" t="s">
        <v>191</v>
      </c>
      <c r="C14" s="108">
        <v>20000</v>
      </c>
      <c r="D14" s="108">
        <v>2983765089</v>
      </c>
      <c r="E14" s="108">
        <v>735135961</v>
      </c>
      <c r="F14" s="108">
        <f t="shared" si="2"/>
        <v>2248629128</v>
      </c>
      <c r="G14" s="108">
        <v>412600000</v>
      </c>
      <c r="H14" s="231">
        <f t="shared" si="3"/>
        <v>4.8473097430925837E-5</v>
      </c>
      <c r="I14" s="108">
        <f t="shared" si="4"/>
        <v>108998.01880756181</v>
      </c>
      <c r="J14" s="101">
        <v>0</v>
      </c>
      <c r="K14" s="108">
        <f t="shared" si="5"/>
        <v>20000</v>
      </c>
      <c r="L14" s="108">
        <v>20000</v>
      </c>
      <c r="M14" s="106"/>
    </row>
    <row r="15" spans="1:13" ht="39.9" customHeight="1" x14ac:dyDescent="0.2">
      <c r="A15" s="106"/>
      <c r="B15" s="108" t="s">
        <v>192</v>
      </c>
      <c r="C15" s="108">
        <v>604782</v>
      </c>
      <c r="D15" s="108">
        <v>442405513</v>
      </c>
      <c r="E15" s="108">
        <v>2478137</v>
      </c>
      <c r="F15" s="108">
        <f t="shared" si="2"/>
        <v>439927376</v>
      </c>
      <c r="G15" s="108">
        <v>433077000</v>
      </c>
      <c r="H15" s="231">
        <f t="shared" si="3"/>
        <v>1.3964768389916804E-3</v>
      </c>
      <c r="I15" s="108">
        <f t="shared" si="4"/>
        <v>614348.39142238442</v>
      </c>
      <c r="J15" s="101">
        <v>0</v>
      </c>
      <c r="K15" s="108">
        <f t="shared" si="5"/>
        <v>604782</v>
      </c>
      <c r="L15" s="108">
        <v>604782</v>
      </c>
      <c r="M15" s="106"/>
    </row>
    <row r="16" spans="1:13" ht="39.9" customHeight="1" x14ac:dyDescent="0.2">
      <c r="A16" s="106"/>
      <c r="B16" s="108" t="s">
        <v>193</v>
      </c>
      <c r="C16" s="108">
        <v>316000</v>
      </c>
      <c r="D16" s="108">
        <v>1535575188</v>
      </c>
      <c r="E16" s="108">
        <v>21090000</v>
      </c>
      <c r="F16" s="108">
        <f t="shared" si="2"/>
        <v>1514485188</v>
      </c>
      <c r="G16" s="108">
        <v>1514485188</v>
      </c>
      <c r="H16" s="231">
        <f t="shared" si="3"/>
        <v>2.0865176001972231E-4</v>
      </c>
      <c r="I16" s="108">
        <f t="shared" si="4"/>
        <v>316000</v>
      </c>
      <c r="J16" s="101">
        <v>0</v>
      </c>
      <c r="K16" s="108">
        <f t="shared" si="5"/>
        <v>316000</v>
      </c>
      <c r="L16" s="108">
        <v>316000</v>
      </c>
      <c r="M16" s="106"/>
    </row>
    <row r="17" spans="1:13" ht="39.9" customHeight="1" x14ac:dyDescent="0.2">
      <c r="A17" s="106"/>
      <c r="B17" s="108" t="s">
        <v>194</v>
      </c>
      <c r="C17" s="108">
        <v>46000</v>
      </c>
      <c r="D17" s="108">
        <v>1224329128</v>
      </c>
      <c r="E17" s="108">
        <v>178943983</v>
      </c>
      <c r="F17" s="108">
        <f t="shared" si="2"/>
        <v>1045385145</v>
      </c>
      <c r="G17" s="108">
        <v>78627378</v>
      </c>
      <c r="H17" s="231">
        <f t="shared" si="3"/>
        <v>5.8503794950405183E-4</v>
      </c>
      <c r="I17" s="108">
        <f t="shared" si="4"/>
        <v>611589.98167279596</v>
      </c>
      <c r="J17" s="101">
        <v>0</v>
      </c>
      <c r="K17" s="108">
        <f t="shared" si="5"/>
        <v>46000</v>
      </c>
      <c r="L17" s="108">
        <v>46000</v>
      </c>
      <c r="M17" s="106"/>
    </row>
    <row r="18" spans="1:13" ht="39.9" customHeight="1" x14ac:dyDescent="0.2">
      <c r="A18" s="106"/>
      <c r="B18" s="108" t="s">
        <v>195</v>
      </c>
      <c r="C18" s="108">
        <v>5821000</v>
      </c>
      <c r="D18" s="108">
        <v>1100650000</v>
      </c>
      <c r="E18" s="108">
        <v>0</v>
      </c>
      <c r="F18" s="108">
        <f t="shared" si="2"/>
        <v>1100650000</v>
      </c>
      <c r="G18" s="108">
        <v>1100650000</v>
      </c>
      <c r="H18" s="231">
        <f t="shared" si="3"/>
        <v>5.2886930450188529E-3</v>
      </c>
      <c r="I18" s="108">
        <f t="shared" si="4"/>
        <v>5821000.0000000009</v>
      </c>
      <c r="J18" s="101">
        <v>0</v>
      </c>
      <c r="K18" s="108">
        <f t="shared" si="5"/>
        <v>5821000</v>
      </c>
      <c r="L18" s="108">
        <v>5821000</v>
      </c>
      <c r="M18" s="106"/>
    </row>
    <row r="19" spans="1:13" ht="39.9" customHeight="1" x14ac:dyDescent="0.2">
      <c r="A19" s="106"/>
      <c r="B19" s="108" t="s">
        <v>196</v>
      </c>
      <c r="C19" s="108">
        <v>100000</v>
      </c>
      <c r="D19" s="108">
        <v>24346700000000</v>
      </c>
      <c r="E19" s="108">
        <v>24022803000000</v>
      </c>
      <c r="F19" s="108">
        <f t="shared" si="2"/>
        <v>323897000000</v>
      </c>
      <c r="G19" s="108">
        <v>323896000000</v>
      </c>
      <c r="H19" s="231">
        <f t="shared" si="3"/>
        <v>3.0874107738286364E-7</v>
      </c>
      <c r="I19" s="108">
        <f t="shared" si="4"/>
        <v>100000.30874107739</v>
      </c>
      <c r="J19" s="101">
        <v>0</v>
      </c>
      <c r="K19" s="108">
        <f t="shared" si="5"/>
        <v>100000</v>
      </c>
      <c r="L19" s="108">
        <v>100000</v>
      </c>
      <c r="M19" s="106"/>
    </row>
    <row r="20" spans="1:13" ht="39.9" customHeight="1" x14ac:dyDescent="0.2">
      <c r="A20" s="106"/>
      <c r="B20" s="110" t="s">
        <v>9</v>
      </c>
      <c r="C20" s="108">
        <f>SUM(C9:C19)</f>
        <v>26651782</v>
      </c>
      <c r="D20" s="108">
        <f>SUM(D9:D19)</f>
        <v>24716627122369</v>
      </c>
      <c r="E20" s="108">
        <f>SUM(E9:E19)</f>
        <v>24348081612824</v>
      </c>
      <c r="F20" s="108">
        <f>SUM(F9:F19)</f>
        <v>368545509545</v>
      </c>
      <c r="G20" s="108">
        <f>SUM(G9:G19)</f>
        <v>339745907566</v>
      </c>
      <c r="H20" s="101" t="s">
        <v>171</v>
      </c>
      <c r="I20" s="108">
        <f>SUM(I9:I19)</f>
        <v>72719691.915157571</v>
      </c>
      <c r="J20" s="108">
        <f>SUM(J9:J19)</f>
        <v>0</v>
      </c>
      <c r="K20" s="108">
        <f>SUM(K9:K19)</f>
        <v>26651782</v>
      </c>
      <c r="L20" s="108">
        <f>SUM(L9:L19)</f>
        <v>26651782</v>
      </c>
      <c r="M20" s="106"/>
    </row>
    <row r="21" spans="1:13" ht="6.75" customHeight="1" x14ac:dyDescent="0.2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</sheetData>
  <phoneticPr fontId="4"/>
  <pageMargins left="0.70866141732283472" right="0.70866141732283472" top="0.31496062992125984" bottom="0.31496062992125984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0.39997558519241921"/>
  </sheetPr>
  <dimension ref="A1:M21"/>
  <sheetViews>
    <sheetView view="pageBreakPreview" zoomScale="80" zoomScaleNormal="80" zoomScaleSheetLayoutView="80" workbookViewId="0">
      <selection activeCell="G4" sqref="G4"/>
    </sheetView>
  </sheetViews>
  <sheetFormatPr defaultColWidth="8.90625" defaultRowHeight="13" x14ac:dyDescent="0.2"/>
  <cols>
    <col min="1" max="1" width="1.6328125" style="37" customWidth="1"/>
    <col min="2" max="2" width="42.90625" style="95" customWidth="1"/>
    <col min="3" max="3" width="17.453125" style="37" customWidth="1"/>
    <col min="4" max="8" width="15.81640625" style="37" customWidth="1"/>
    <col min="9" max="9" width="16.81640625" style="37" customWidth="1"/>
    <col min="10" max="10" width="15.81640625" style="37" customWidth="1"/>
    <col min="11" max="11" width="16.81640625" style="37" customWidth="1"/>
    <col min="12" max="12" width="16.6328125" style="37" customWidth="1"/>
    <col min="13" max="13" width="1.1796875" style="37" customWidth="1"/>
    <col min="14" max="16384" width="8.90625" style="37"/>
  </cols>
  <sheetData>
    <row r="1" spans="1:13" ht="34.5" customHeight="1" x14ac:dyDescent="0.2">
      <c r="A1" s="38"/>
      <c r="B1" s="126" t="s">
        <v>164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3" ht="20.149999999999999" customHeight="1" x14ac:dyDescent="0.2">
      <c r="A2" s="40"/>
      <c r="B2" s="91" t="s">
        <v>162</v>
      </c>
      <c r="C2" s="43"/>
      <c r="D2" s="43"/>
      <c r="E2" s="43"/>
      <c r="F2" s="43"/>
      <c r="G2" s="43"/>
      <c r="H2" s="43"/>
      <c r="I2" s="43"/>
      <c r="J2" s="43"/>
      <c r="K2" s="33" t="s">
        <v>174</v>
      </c>
      <c r="L2" s="43"/>
      <c r="M2" s="40"/>
    </row>
    <row r="3" spans="1:13" ht="50.15" customHeight="1" x14ac:dyDescent="0.2">
      <c r="A3" s="41"/>
      <c r="B3" s="212" t="s">
        <v>48</v>
      </c>
      <c r="C3" s="213" t="s">
        <v>49</v>
      </c>
      <c r="D3" s="213" t="s">
        <v>50</v>
      </c>
      <c r="E3" s="213" t="s">
        <v>51</v>
      </c>
      <c r="F3" s="213" t="s">
        <v>52</v>
      </c>
      <c r="G3" s="213" t="s">
        <v>53</v>
      </c>
      <c r="H3" s="213" t="s">
        <v>54</v>
      </c>
      <c r="I3" s="213" t="s">
        <v>55</v>
      </c>
      <c r="J3" s="213" t="s">
        <v>56</v>
      </c>
      <c r="K3" s="213" t="s">
        <v>47</v>
      </c>
      <c r="L3" s="42"/>
      <c r="M3" s="41"/>
    </row>
    <row r="4" spans="1:13" ht="39.9" customHeight="1" x14ac:dyDescent="0.2">
      <c r="A4" s="41"/>
      <c r="B4" s="96" t="str">
        <f>投資及び出資金の明細!B4</f>
        <v>知夫里島開発（株）</v>
      </c>
      <c r="C4" s="96">
        <f>ROUND(投資及び出資金の明細!C4/1000,0)</f>
        <v>55000</v>
      </c>
      <c r="D4" s="96">
        <f>ROUND(投資及び出資金の明細!D4/1000,0)</f>
        <v>30356</v>
      </c>
      <c r="E4" s="96">
        <f>ROUND(投資及び出資金の明細!E4/1000,0)</f>
        <v>3513</v>
      </c>
      <c r="F4" s="96">
        <f>ROUND(投資及び出資金の明細!F4/1000,0)</f>
        <v>26843</v>
      </c>
      <c r="G4" s="96">
        <f>ROUND(投資及び出資金の明細!G4/1000,0)</f>
        <v>60000</v>
      </c>
      <c r="H4" s="231">
        <f>投資及び出資金の明細!H4</f>
        <v>0.91666666666666663</v>
      </c>
      <c r="I4" s="96">
        <f>ROUND(投資及び出資金の明細!I4/1000,0)</f>
        <v>24606</v>
      </c>
      <c r="J4" s="96">
        <f>ROUND(投資及び出資金の明細!J4/1000,0)</f>
        <v>30394</v>
      </c>
      <c r="K4" s="96">
        <f>ROUND(投資及び出資金の明細!K4/1000,0)</f>
        <v>55000</v>
      </c>
      <c r="L4" s="42"/>
      <c r="M4" s="41"/>
    </row>
    <row r="5" spans="1:13" ht="39.9" customHeight="1" x14ac:dyDescent="0.2">
      <c r="A5" s="41"/>
      <c r="B5" s="92" t="s">
        <v>9</v>
      </c>
      <c r="C5" s="96">
        <f>ROUND(投資及び出資金の明細!C5/1000,0)</f>
        <v>55000</v>
      </c>
      <c r="D5" s="96">
        <f>ROUND(投資及び出資金の明細!D5/1000,0)</f>
        <v>30356</v>
      </c>
      <c r="E5" s="96">
        <f>ROUND(投資及び出資金の明細!E5/1000,0)</f>
        <v>3513</v>
      </c>
      <c r="F5" s="96">
        <f>ROUND(投資及び出資金の明細!F5/1000,0)</f>
        <v>26843</v>
      </c>
      <c r="G5" s="96">
        <f>ROUND(投資及び出資金の明細!G5/1000,0)</f>
        <v>60000</v>
      </c>
      <c r="H5" s="46" t="s">
        <v>171</v>
      </c>
      <c r="I5" s="96">
        <f>ROUND(投資及び出資金の明細!I5/1000,0)</f>
        <v>24606</v>
      </c>
      <c r="J5" s="96">
        <f>ROUND(投資及び出資金の明細!J5/1000,0)</f>
        <v>30394</v>
      </c>
      <c r="K5" s="96">
        <f>ROUND(投資及び出資金の明細!K5/1000,0)</f>
        <v>55000</v>
      </c>
      <c r="L5" s="42"/>
      <c r="M5" s="41"/>
    </row>
    <row r="6" spans="1:13" ht="12" customHeight="1" x14ac:dyDescent="0.2">
      <c r="A6" s="41"/>
      <c r="B6" s="93"/>
      <c r="C6" s="42"/>
      <c r="D6" s="42"/>
      <c r="E6" s="42"/>
      <c r="F6" s="42"/>
      <c r="G6" s="42"/>
      <c r="H6" s="42"/>
      <c r="I6" s="42"/>
      <c r="J6" s="42"/>
      <c r="K6" s="42"/>
      <c r="L6" s="42"/>
      <c r="M6" s="41"/>
    </row>
    <row r="7" spans="1:13" ht="20.149999999999999" customHeight="1" x14ac:dyDescent="0.2">
      <c r="A7" s="40"/>
      <c r="B7" s="91" t="s">
        <v>163</v>
      </c>
      <c r="C7" s="43"/>
      <c r="D7" s="43"/>
      <c r="E7" s="43"/>
      <c r="F7" s="43"/>
      <c r="G7" s="43"/>
      <c r="H7" s="43"/>
      <c r="I7" s="43"/>
      <c r="J7" s="43"/>
      <c r="K7" s="44"/>
      <c r="L7" s="33" t="s">
        <v>174</v>
      </c>
      <c r="M7" s="40"/>
    </row>
    <row r="8" spans="1:13" ht="50.15" customHeight="1" x14ac:dyDescent="0.2">
      <c r="A8" s="41"/>
      <c r="B8" s="212" t="s">
        <v>48</v>
      </c>
      <c r="C8" s="213" t="s">
        <v>57</v>
      </c>
      <c r="D8" s="213" t="s">
        <v>50</v>
      </c>
      <c r="E8" s="213" t="s">
        <v>51</v>
      </c>
      <c r="F8" s="213" t="s">
        <v>52</v>
      </c>
      <c r="G8" s="213" t="s">
        <v>53</v>
      </c>
      <c r="H8" s="213" t="s">
        <v>54</v>
      </c>
      <c r="I8" s="213" t="s">
        <v>55</v>
      </c>
      <c r="J8" s="213" t="s">
        <v>58</v>
      </c>
      <c r="K8" s="213" t="s">
        <v>59</v>
      </c>
      <c r="L8" s="213" t="s">
        <v>47</v>
      </c>
      <c r="M8" s="41"/>
    </row>
    <row r="9" spans="1:13" ht="39.9" customHeight="1" x14ac:dyDescent="0.2">
      <c r="A9" s="41"/>
      <c r="B9" s="90" t="str">
        <f>投資及び出資金の明細!B9</f>
        <v>隠岐汽船株式会社</v>
      </c>
      <c r="C9" s="96">
        <f>ROUND(投資及び出資金の明細!C9/1000,0)</f>
        <v>11750</v>
      </c>
      <c r="D9" s="96">
        <f>ROUND(投資及び出資金の明細!D9/1000,0)</f>
        <v>3044326</v>
      </c>
      <c r="E9" s="96">
        <f>ROUND(投資及び出資金の明細!E9/1000,0)</f>
        <v>1019224</v>
      </c>
      <c r="F9" s="96">
        <f>ROUND(投資及び出資金の明細!F9/1000,0)</f>
        <v>2025102</v>
      </c>
      <c r="G9" s="96">
        <f>ROUND(投資及び出資金の明細!G9/1000,0)</f>
        <v>479750</v>
      </c>
      <c r="H9" s="45">
        <f>投資及び出資金の明細!H9</f>
        <v>2.4491922876498175E-2</v>
      </c>
      <c r="I9" s="96">
        <f>ROUND(投資及び出資金の明細!I9/1000,0)</f>
        <v>49599</v>
      </c>
      <c r="J9" s="96">
        <f>ROUND(投資及び出資金の明細!J9/1000,0)</f>
        <v>0</v>
      </c>
      <c r="K9" s="96">
        <f>ROUND(投資及び出資金の明細!K9/1000,0)</f>
        <v>11750</v>
      </c>
      <c r="L9" s="96">
        <f>ROUND(投資及び出資金の明細!L9/1000,0)</f>
        <v>11750</v>
      </c>
      <c r="M9" s="41"/>
    </row>
    <row r="10" spans="1:13" ht="39.9" customHeight="1" x14ac:dyDescent="0.2">
      <c r="A10" s="41"/>
      <c r="B10" s="90" t="str">
        <f>投資及び出資金の明細!B10</f>
        <v>島根県農業信用基金協会</v>
      </c>
      <c r="C10" s="96">
        <f>ROUND(投資及び出資金の明細!C10/1000,0)</f>
        <v>210</v>
      </c>
      <c r="D10" s="96">
        <f>ROUND(投資及び出資金の明細!D10/1000,0)</f>
        <v>181141158</v>
      </c>
      <c r="E10" s="96">
        <f>ROUND(投資及び出資金の明細!E10/1000,0)</f>
        <v>173483586</v>
      </c>
      <c r="F10" s="96">
        <f>ROUND(投資及び出資金の明細!F10/1000,0)</f>
        <v>7657572</v>
      </c>
      <c r="G10" s="96">
        <f>ROUND(投資及び出資金の明細!G10/1000,0)</f>
        <v>4472800</v>
      </c>
      <c r="H10" s="45">
        <f>投資及び出資金の明細!H10</f>
        <v>4.6950456090144875E-5</v>
      </c>
      <c r="I10" s="96">
        <f>ROUND(投資及び出資金の明細!I10/1000,0)</f>
        <v>360</v>
      </c>
      <c r="J10" s="96">
        <f>ROUND(投資及び出資金の明細!J10/1000,0)</f>
        <v>0</v>
      </c>
      <c r="K10" s="96">
        <f>ROUND(投資及び出資金の明細!K10/1000,0)</f>
        <v>210</v>
      </c>
      <c r="L10" s="96">
        <f>ROUND(投資及び出資金の明細!L10/1000,0)</f>
        <v>210</v>
      </c>
      <c r="M10" s="41"/>
    </row>
    <row r="11" spans="1:13" ht="39.9" customHeight="1" x14ac:dyDescent="0.2">
      <c r="A11" s="41"/>
      <c r="B11" s="90" t="str">
        <f>投資及び出資金の明細!B11</f>
        <v>全国漁業信用基金協会島根支部</v>
      </c>
      <c r="C11" s="96">
        <f>ROUND(投資及び出資金の明細!C11/1000,0)</f>
        <v>1800</v>
      </c>
      <c r="D11" s="96">
        <f>ROUND(投資及び出資金の明細!D11/1000,0)</f>
        <v>4328232</v>
      </c>
      <c r="E11" s="96">
        <f>ROUND(投資及び出資金の明細!E11/1000,0)</f>
        <v>1129493</v>
      </c>
      <c r="F11" s="96">
        <f>ROUND(投資及び出資金の明細!F11/1000,0)</f>
        <v>3198738</v>
      </c>
      <c r="G11" s="96">
        <f>ROUND(投資及び出資金の明細!G11/1000,0)</f>
        <v>2081350</v>
      </c>
      <c r="H11" s="45">
        <f>投資及び出資金の明細!H11</f>
        <v>8.6482331179282682E-4</v>
      </c>
      <c r="I11" s="96">
        <f>ROUND(投資及び出資金の明細!I11/1000,0)</f>
        <v>2766</v>
      </c>
      <c r="J11" s="96">
        <f>ROUND(投資及び出資金の明細!J11/1000,0)</f>
        <v>0</v>
      </c>
      <c r="K11" s="96">
        <f>ROUND(投資及び出資金の明細!K11/1000,0)</f>
        <v>1800</v>
      </c>
      <c r="L11" s="96">
        <f>ROUND(投資及び出資金の明細!L11/1000,0)</f>
        <v>1800</v>
      </c>
      <c r="M11" s="41"/>
    </row>
    <row r="12" spans="1:13" ht="39.9" customHeight="1" x14ac:dyDescent="0.2">
      <c r="A12" s="41"/>
      <c r="B12" s="90" t="str">
        <f>投資及び出資金の明細!B12</f>
        <v>島根県信用保証協会</v>
      </c>
      <c r="C12" s="96">
        <f>ROUND(投資及び出資金の明細!C12/1000,0)</f>
        <v>981</v>
      </c>
      <c r="D12" s="96">
        <f>ROUND(投資及び出資金の明細!D12/1000,0)</f>
        <v>174076302</v>
      </c>
      <c r="E12" s="96">
        <f>ROUND(投資及び出資金の明細!E12/1000,0)</f>
        <v>148701793</v>
      </c>
      <c r="F12" s="96">
        <f>ROUND(投資及び出資金の明細!F12/1000,0)</f>
        <v>25374508</v>
      </c>
      <c r="G12" s="96">
        <f>ROUND(投資及び出資金の明細!G12/1000,0)</f>
        <v>5248224</v>
      </c>
      <c r="H12" s="45">
        <f>投資及び出資金の明細!H12</f>
        <v>1.8692037534983263E-4</v>
      </c>
      <c r="I12" s="96">
        <f>ROUND(投資及び出資金の明細!I12/1000,0)</f>
        <v>4743</v>
      </c>
      <c r="J12" s="96">
        <f>ROUND(投資及び出資金の明細!J12/1000,0)</f>
        <v>0</v>
      </c>
      <c r="K12" s="96">
        <f>ROUND(投資及び出資金の明細!K12/1000,0)</f>
        <v>981</v>
      </c>
      <c r="L12" s="96">
        <f>ROUND(投資及び出資金の明細!L12/1000,0)</f>
        <v>981</v>
      </c>
      <c r="M12" s="41"/>
    </row>
    <row r="13" spans="1:13" ht="39.9" customHeight="1" x14ac:dyDescent="0.2">
      <c r="A13" s="41"/>
      <c r="B13" s="90" t="str">
        <f>投資及び出資金の明細!B13</f>
        <v>隠岐島前森林組合</v>
      </c>
      <c r="C13" s="96">
        <f>ROUND(投資及び出資金の明細!C13/1000,0)</f>
        <v>5003</v>
      </c>
      <c r="D13" s="96">
        <f>ROUND(投資及び出資金の明細!D13/1000,0)</f>
        <v>50380</v>
      </c>
      <c r="E13" s="96">
        <f>ROUND(投資及び出資金の明細!E13/1000,0)</f>
        <v>6868</v>
      </c>
      <c r="F13" s="96">
        <f>ROUND(投資及び出資金の明細!F13/1000,0)</f>
        <v>43512</v>
      </c>
      <c r="G13" s="96">
        <f>ROUND(投資及び出資金の明細!G13/1000,0)</f>
        <v>28344</v>
      </c>
      <c r="H13" s="45">
        <f>投資及び出資金の明細!H13</f>
        <v>0.17651001975726785</v>
      </c>
      <c r="I13" s="96">
        <f>ROUND(投資及び出資金の明細!I13/1000,0)</f>
        <v>7680</v>
      </c>
      <c r="J13" s="96">
        <f>ROUND(投資及び出資金の明細!J13/1000,0)</f>
        <v>0</v>
      </c>
      <c r="K13" s="96">
        <f>ROUND(投資及び出資金の明細!K13/1000,0)</f>
        <v>5003</v>
      </c>
      <c r="L13" s="96">
        <f>ROUND(投資及び出資金の明細!L13/1000,0)</f>
        <v>5003</v>
      </c>
      <c r="M13" s="41"/>
    </row>
    <row r="14" spans="1:13" ht="39.9" customHeight="1" x14ac:dyDescent="0.2">
      <c r="A14" s="41"/>
      <c r="B14" s="90" t="str">
        <f>投資及び出資金の明細!B14</f>
        <v>砂防フロンティア整備推進機構</v>
      </c>
      <c r="C14" s="96">
        <f>ROUND(投資及び出資金の明細!C14/1000,0)</f>
        <v>20</v>
      </c>
      <c r="D14" s="96">
        <f>ROUND(投資及び出資金の明細!D14/1000,0)</f>
        <v>2983765</v>
      </c>
      <c r="E14" s="96">
        <f>ROUND(投資及び出資金の明細!E14/1000,0)</f>
        <v>735136</v>
      </c>
      <c r="F14" s="96">
        <f>ROUND(投資及び出資金の明細!F14/1000,0)</f>
        <v>2248629</v>
      </c>
      <c r="G14" s="96">
        <f>ROUND(投資及び出資金の明細!G14/1000,0)</f>
        <v>412600</v>
      </c>
      <c r="H14" s="45">
        <f>投資及び出資金の明細!H14</f>
        <v>4.8473097430925837E-5</v>
      </c>
      <c r="I14" s="96">
        <f>ROUND(投資及び出資金の明細!I14/1000,0)</f>
        <v>109</v>
      </c>
      <c r="J14" s="96">
        <f>ROUND(投資及び出資金の明細!J14/1000,0)</f>
        <v>0</v>
      </c>
      <c r="K14" s="96">
        <f>ROUND(投資及び出資金の明細!K14/1000,0)</f>
        <v>20</v>
      </c>
      <c r="L14" s="96">
        <f>ROUND(投資及び出資金の明細!L14/1000,0)</f>
        <v>20</v>
      </c>
      <c r="M14" s="41"/>
    </row>
    <row r="15" spans="1:13" ht="39.9" customHeight="1" x14ac:dyDescent="0.2">
      <c r="A15" s="41"/>
      <c r="B15" s="90" t="str">
        <f>投資及び出資金の明細!B15</f>
        <v>島根県暴力追放センター</v>
      </c>
      <c r="C15" s="96">
        <f>ROUND(投資及び出資金の明細!C15/1000,0)</f>
        <v>605</v>
      </c>
      <c r="D15" s="96">
        <f>ROUND(投資及び出資金の明細!D15/1000,0)</f>
        <v>442406</v>
      </c>
      <c r="E15" s="96">
        <f>ROUND(投資及び出資金の明細!E15/1000,0)</f>
        <v>2478</v>
      </c>
      <c r="F15" s="96">
        <f>ROUND(投資及び出資金の明細!F15/1000,0)</f>
        <v>439927</v>
      </c>
      <c r="G15" s="96">
        <f>ROUND(投資及び出資金の明細!G15/1000,0)</f>
        <v>433077</v>
      </c>
      <c r="H15" s="45">
        <f>投資及び出資金の明細!H15</f>
        <v>1.3964768389916804E-3</v>
      </c>
      <c r="I15" s="96">
        <f>ROUND(投資及び出資金の明細!I15/1000,0)</f>
        <v>614</v>
      </c>
      <c r="J15" s="96">
        <f>ROUND(投資及び出資金の明細!J15/1000,0)</f>
        <v>0</v>
      </c>
      <c r="K15" s="96">
        <f>ROUND(投資及び出資金の明細!K15/1000,0)</f>
        <v>605</v>
      </c>
      <c r="L15" s="96">
        <f>ROUND(投資及び出資金の明細!L15/1000,0)</f>
        <v>605</v>
      </c>
      <c r="M15" s="41"/>
    </row>
    <row r="16" spans="1:13" ht="39.9" customHeight="1" x14ac:dyDescent="0.2">
      <c r="A16" s="41"/>
      <c r="B16" s="90" t="str">
        <f>投資及び出資金の明細!B16</f>
        <v>県みどりの担い手育成基金</v>
      </c>
      <c r="C16" s="96">
        <f>ROUND(投資及び出資金の明細!C16/1000,0)</f>
        <v>316</v>
      </c>
      <c r="D16" s="96">
        <f>ROUND(投資及び出資金の明細!D16/1000,0)</f>
        <v>1535575</v>
      </c>
      <c r="E16" s="96">
        <f>ROUND(投資及び出資金の明細!E16/1000,0)</f>
        <v>21090</v>
      </c>
      <c r="F16" s="96">
        <f>ROUND(投資及び出資金の明細!F16/1000,0)</f>
        <v>1514485</v>
      </c>
      <c r="G16" s="96">
        <f>ROUND(投資及び出資金の明細!G16/1000,0)</f>
        <v>1514485</v>
      </c>
      <c r="H16" s="45">
        <f>投資及び出資金の明細!H16</f>
        <v>2.0865176001972231E-4</v>
      </c>
      <c r="I16" s="96">
        <f>ROUND(投資及び出資金の明細!I16/1000,0)</f>
        <v>316</v>
      </c>
      <c r="J16" s="96">
        <f>ROUND(投資及び出資金の明細!J16/1000,0)</f>
        <v>0</v>
      </c>
      <c r="K16" s="96">
        <f>ROUND(投資及び出資金の明細!K16/1000,0)</f>
        <v>316</v>
      </c>
      <c r="L16" s="96">
        <f>ROUND(投資及び出資金の明細!L16/1000,0)</f>
        <v>316</v>
      </c>
      <c r="M16" s="41"/>
    </row>
    <row r="17" spans="1:13" ht="39.9" customHeight="1" x14ac:dyDescent="0.2">
      <c r="A17" s="41"/>
      <c r="B17" s="90" t="str">
        <f>投資及び出資金の明細!B17</f>
        <v>しまねまごころバンク設立</v>
      </c>
      <c r="C17" s="96">
        <f>ROUND(投資及び出資金の明細!C17/1000,0)</f>
        <v>46</v>
      </c>
      <c r="D17" s="96">
        <f>ROUND(投資及び出資金の明細!D17/1000,0)</f>
        <v>1224329</v>
      </c>
      <c r="E17" s="96">
        <f>ROUND(投資及び出資金の明細!E17/1000,0)</f>
        <v>178944</v>
      </c>
      <c r="F17" s="96">
        <f>ROUND(投資及び出資金の明細!F17/1000,0)</f>
        <v>1045385</v>
      </c>
      <c r="G17" s="96">
        <f>ROUND(投資及び出資金の明細!G17/1000,0)</f>
        <v>78627</v>
      </c>
      <c r="H17" s="45">
        <f>投資及び出資金の明細!H17</f>
        <v>5.8503794950405183E-4</v>
      </c>
      <c r="I17" s="96">
        <f>ROUND(投資及び出資金の明細!I17/1000,0)</f>
        <v>612</v>
      </c>
      <c r="J17" s="96">
        <f>ROUND(投資及び出資金の明細!J17/1000,0)</f>
        <v>0</v>
      </c>
      <c r="K17" s="96">
        <f>ROUND(投資及び出資金の明細!K17/1000,0)</f>
        <v>46</v>
      </c>
      <c r="L17" s="96">
        <f>ROUND(投資及び出資金の明細!L17/1000,0)</f>
        <v>46</v>
      </c>
      <c r="M17" s="41"/>
    </row>
    <row r="18" spans="1:13" ht="39.9" customHeight="1" x14ac:dyDescent="0.2">
      <c r="A18" s="41"/>
      <c r="B18" s="90" t="str">
        <f>投資及び出資金の明細!B18</f>
        <v>栽培漁業推進ファンド基金</v>
      </c>
      <c r="C18" s="96">
        <f>ROUND(投資及び出資金の明細!C18/1000,0)</f>
        <v>5821</v>
      </c>
      <c r="D18" s="96">
        <f>ROUND(投資及び出資金の明細!D18/1000,0)</f>
        <v>1100650</v>
      </c>
      <c r="E18" s="96">
        <f>ROUND(投資及び出資金の明細!E18/1000,0)</f>
        <v>0</v>
      </c>
      <c r="F18" s="96">
        <f>ROUND(投資及び出資金の明細!F18/1000,0)</f>
        <v>1100650</v>
      </c>
      <c r="G18" s="96">
        <f>ROUND(投資及び出資金の明細!G18/1000,0)</f>
        <v>1100650</v>
      </c>
      <c r="H18" s="45">
        <f>投資及び出資金の明細!H18</f>
        <v>5.2886930450188529E-3</v>
      </c>
      <c r="I18" s="96">
        <f>ROUND(投資及び出資金の明細!I18/1000,0)</f>
        <v>5821</v>
      </c>
      <c r="J18" s="96">
        <f>ROUND(投資及び出資金の明細!J18/1000,0)</f>
        <v>0</v>
      </c>
      <c r="K18" s="96">
        <f>ROUND(投資及び出資金の明細!K18/1000,0)</f>
        <v>5821</v>
      </c>
      <c r="L18" s="96">
        <f>ROUND(投資及び出資金の明細!L18/1000,0)</f>
        <v>5821</v>
      </c>
      <c r="M18" s="41"/>
    </row>
    <row r="19" spans="1:13" ht="39.9" customHeight="1" x14ac:dyDescent="0.2">
      <c r="A19" s="41"/>
      <c r="B19" s="90" t="str">
        <f>投資及び出資金の明細!B19</f>
        <v>地方公営企業等金融機構</v>
      </c>
      <c r="C19" s="96">
        <f>ROUND(投資及び出資金の明細!C19/1000,0)</f>
        <v>100</v>
      </c>
      <c r="D19" s="96">
        <f>ROUND(投資及び出資金の明細!D19/1000,0)</f>
        <v>24346700000</v>
      </c>
      <c r="E19" s="96">
        <f>ROUND(投資及び出資金の明細!E19/1000,0)</f>
        <v>24022803000</v>
      </c>
      <c r="F19" s="96">
        <f>ROUND(投資及び出資金の明細!F19/1000,0)</f>
        <v>323897000</v>
      </c>
      <c r="G19" s="96">
        <f>ROUND(投資及び出資金の明細!G19/1000,0)</f>
        <v>323896000</v>
      </c>
      <c r="H19" s="45">
        <f>投資及び出資金の明細!H19</f>
        <v>3.0874107738286364E-7</v>
      </c>
      <c r="I19" s="96">
        <f>ROUND(投資及び出資金の明細!I19/1000,0)</f>
        <v>100</v>
      </c>
      <c r="J19" s="96">
        <f>ROUND(投資及び出資金の明細!J19/1000,0)</f>
        <v>0</v>
      </c>
      <c r="K19" s="96">
        <f>ROUND(投資及び出資金の明細!K19/1000,0)</f>
        <v>100</v>
      </c>
      <c r="L19" s="96">
        <f>ROUND(投資及び出資金の明細!L19/1000,0)</f>
        <v>100</v>
      </c>
      <c r="M19" s="41"/>
    </row>
    <row r="20" spans="1:13" ht="39.9" customHeight="1" x14ac:dyDescent="0.2">
      <c r="A20" s="41"/>
      <c r="B20" s="92" t="s">
        <v>9</v>
      </c>
      <c r="C20" s="96">
        <f>ROUND(投資及び出資金の明細!C20/1000,0)</f>
        <v>26652</v>
      </c>
      <c r="D20" s="96">
        <f>ROUND(投資及び出資金の明細!D20/1000,0)</f>
        <v>24716627122</v>
      </c>
      <c r="E20" s="96">
        <f>ROUND(投資及び出資金の明細!E20/1000,0)</f>
        <v>24348081613</v>
      </c>
      <c r="F20" s="96">
        <f>ROUND(投資及び出資金の明細!F20/1000,0)</f>
        <v>368545510</v>
      </c>
      <c r="G20" s="96">
        <f>ROUND(投資及び出資金の明細!G20/1000,0)</f>
        <v>339745908</v>
      </c>
      <c r="H20" s="47" t="s">
        <v>171</v>
      </c>
      <c r="I20" s="96">
        <f>ROUND(投資及び出資金の明細!I20/1000,0)</f>
        <v>72720</v>
      </c>
      <c r="J20" s="96">
        <f>ROUND(投資及び出資金の明細!J20/1000,0)</f>
        <v>0</v>
      </c>
      <c r="K20" s="96">
        <f>ROUND(投資及び出資金の明細!K20/1000,0)</f>
        <v>26652</v>
      </c>
      <c r="L20" s="96">
        <f>ROUND(投資及び出資金の明細!L20/1000,0)</f>
        <v>26652</v>
      </c>
      <c r="M20" s="41"/>
    </row>
    <row r="21" spans="1:13" ht="6.75" customHeight="1" x14ac:dyDescent="0.2">
      <c r="A21" s="40"/>
      <c r="B21" s="94"/>
      <c r="C21" s="40"/>
      <c r="D21" s="40"/>
      <c r="E21" s="40"/>
      <c r="F21" s="40"/>
      <c r="G21" s="40"/>
      <c r="H21" s="40"/>
      <c r="I21" s="40"/>
      <c r="J21" s="40"/>
      <c r="K21" s="40"/>
      <c r="L21" s="40"/>
    </row>
  </sheetData>
  <phoneticPr fontId="4"/>
  <pageMargins left="0.70866141732283472" right="0.70866141732283472" top="0.31496062992125984" bottom="0.31496062992125984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K18"/>
  <sheetViews>
    <sheetView view="pageBreakPreview" zoomScale="80" zoomScaleNormal="100" zoomScaleSheetLayoutView="80" workbookViewId="0">
      <selection activeCell="H8" sqref="H8"/>
    </sheetView>
  </sheetViews>
  <sheetFormatPr defaultColWidth="9" defaultRowHeight="13" x14ac:dyDescent="0.2"/>
  <cols>
    <col min="1" max="1" width="13.08984375" style="49" bestFit="1" customWidth="1"/>
    <col min="2" max="2" width="5.6328125" style="49" customWidth="1"/>
    <col min="3" max="3" width="26.81640625" style="49" bestFit="1" customWidth="1"/>
    <col min="4" max="7" width="15.6328125" style="49" customWidth="1"/>
    <col min="8" max="8" width="17.54296875" style="49" customWidth="1"/>
    <col min="9" max="9" width="17.90625" style="69" customWidth="1"/>
    <col min="10" max="10" width="10.81640625" style="49" hidden="1" customWidth="1"/>
    <col min="11" max="11" width="0.81640625" style="49" customWidth="1"/>
    <col min="12" max="12" width="0.36328125" style="49" customWidth="1"/>
    <col min="13" max="16384" width="9" style="49"/>
  </cols>
  <sheetData>
    <row r="1" spans="2:11" ht="11.25" customHeight="1" x14ac:dyDescent="0.2"/>
    <row r="2" spans="2:11" ht="18.75" customHeight="1" x14ac:dyDescent="0.2">
      <c r="B2" s="52"/>
      <c r="C2" s="119" t="s">
        <v>165</v>
      </c>
      <c r="D2" s="80"/>
      <c r="E2" s="80"/>
      <c r="F2" s="80"/>
      <c r="G2" s="80"/>
      <c r="H2" s="80"/>
      <c r="I2" s="124" t="s">
        <v>167</v>
      </c>
      <c r="J2" s="52"/>
      <c r="K2" s="52"/>
    </row>
    <row r="3" spans="2:11" s="55" customFormat="1" ht="17.399999999999999" customHeight="1" x14ac:dyDescent="0.2">
      <c r="B3" s="54"/>
      <c r="C3" s="281" t="s">
        <v>60</v>
      </c>
      <c r="D3" s="282" t="s">
        <v>6</v>
      </c>
      <c r="E3" s="282" t="s">
        <v>3</v>
      </c>
      <c r="F3" s="282" t="s">
        <v>1</v>
      </c>
      <c r="G3" s="282" t="s">
        <v>2</v>
      </c>
      <c r="H3" s="279" t="s">
        <v>184</v>
      </c>
      <c r="I3" s="279" t="s">
        <v>61</v>
      </c>
      <c r="J3" s="81" t="s">
        <v>9</v>
      </c>
      <c r="K3" s="54"/>
    </row>
    <row r="4" spans="2:11" s="84" customFormat="1" ht="17.399999999999999" customHeight="1" x14ac:dyDescent="0.2">
      <c r="B4" s="82"/>
      <c r="C4" s="281"/>
      <c r="D4" s="280"/>
      <c r="E4" s="280"/>
      <c r="F4" s="280"/>
      <c r="G4" s="280"/>
      <c r="H4" s="280"/>
      <c r="I4" s="280"/>
      <c r="J4" s="83"/>
      <c r="K4" s="82"/>
    </row>
    <row r="5" spans="2:11" s="55" customFormat="1" ht="35.15" customHeight="1" x14ac:dyDescent="0.2">
      <c r="B5" s="54"/>
      <c r="C5" s="120" t="s">
        <v>8</v>
      </c>
      <c r="D5" s="121">
        <v>119973477</v>
      </c>
      <c r="E5" s="122">
        <v>0</v>
      </c>
      <c r="F5" s="122">
        <v>0</v>
      </c>
      <c r="G5" s="122">
        <v>0</v>
      </c>
      <c r="H5" s="121">
        <f t="shared" ref="H5:H11" si="0">SUM(D5:G5)</f>
        <v>119973477</v>
      </c>
      <c r="I5" s="121">
        <v>119973477</v>
      </c>
      <c r="J5" s="85"/>
      <c r="K5" s="54"/>
    </row>
    <row r="6" spans="2:11" s="55" customFormat="1" ht="35.15" customHeight="1" x14ac:dyDescent="0.2">
      <c r="B6" s="54"/>
      <c r="C6" s="120" t="s">
        <v>5</v>
      </c>
      <c r="D6" s="121">
        <v>327357950</v>
      </c>
      <c r="E6" s="122">
        <v>0</v>
      </c>
      <c r="F6" s="122">
        <v>0</v>
      </c>
      <c r="G6" s="122">
        <v>0</v>
      </c>
      <c r="H6" s="121">
        <f t="shared" si="0"/>
        <v>327357950</v>
      </c>
      <c r="I6" s="121">
        <v>327357950</v>
      </c>
      <c r="J6" s="85"/>
      <c r="K6" s="54"/>
    </row>
    <row r="7" spans="2:11" s="55" customFormat="1" ht="35.15" customHeight="1" x14ac:dyDescent="0.2">
      <c r="B7" s="54"/>
      <c r="C7" s="120" t="s">
        <v>197</v>
      </c>
      <c r="D7" s="121">
        <v>4015797</v>
      </c>
      <c r="E7" s="122">
        <v>0</v>
      </c>
      <c r="F7" s="122">
        <v>0</v>
      </c>
      <c r="G7" s="122">
        <v>0</v>
      </c>
      <c r="H7" s="121">
        <f t="shared" si="0"/>
        <v>4015797</v>
      </c>
      <c r="I7" s="121">
        <v>4015797</v>
      </c>
      <c r="J7" s="85"/>
      <c r="K7" s="54"/>
    </row>
    <row r="8" spans="2:11" s="55" customFormat="1" ht="35.15" customHeight="1" x14ac:dyDescent="0.2">
      <c r="B8" s="54"/>
      <c r="C8" s="120" t="s">
        <v>198</v>
      </c>
      <c r="D8" s="121">
        <v>44765984</v>
      </c>
      <c r="E8" s="122">
        <v>0</v>
      </c>
      <c r="F8" s="122">
        <v>0</v>
      </c>
      <c r="G8" s="122">
        <v>0</v>
      </c>
      <c r="H8" s="121">
        <f t="shared" si="0"/>
        <v>44765984</v>
      </c>
      <c r="I8" s="121">
        <v>44765984</v>
      </c>
      <c r="J8" s="85"/>
      <c r="K8" s="54"/>
    </row>
    <row r="9" spans="2:11" s="55" customFormat="1" ht="35.15" customHeight="1" x14ac:dyDescent="0.2">
      <c r="B9" s="54"/>
      <c r="C9" s="120" t="s">
        <v>199</v>
      </c>
      <c r="D9" s="121">
        <v>40223036</v>
      </c>
      <c r="E9" s="122">
        <v>0</v>
      </c>
      <c r="F9" s="122">
        <v>0</v>
      </c>
      <c r="G9" s="122">
        <v>0</v>
      </c>
      <c r="H9" s="121">
        <f t="shared" si="0"/>
        <v>40223036</v>
      </c>
      <c r="I9" s="121">
        <v>40223036</v>
      </c>
      <c r="J9" s="85"/>
      <c r="K9" s="54"/>
    </row>
    <row r="10" spans="2:11" s="55" customFormat="1" ht="35.15" customHeight="1" x14ac:dyDescent="0.2">
      <c r="B10" s="54"/>
      <c r="C10" s="120" t="s">
        <v>200</v>
      </c>
      <c r="D10" s="121">
        <v>6348609</v>
      </c>
      <c r="E10" s="122">
        <v>0</v>
      </c>
      <c r="F10" s="122">
        <v>0</v>
      </c>
      <c r="G10" s="122">
        <v>0</v>
      </c>
      <c r="H10" s="121">
        <f t="shared" si="0"/>
        <v>6348609</v>
      </c>
      <c r="I10" s="121">
        <v>6348609</v>
      </c>
      <c r="J10" s="85"/>
      <c r="K10" s="54"/>
    </row>
    <row r="11" spans="2:11" s="55" customFormat="1" ht="35.15" customHeight="1" x14ac:dyDescent="0.2">
      <c r="B11" s="54"/>
      <c r="C11" s="120" t="s">
        <v>201</v>
      </c>
      <c r="D11" s="121">
        <v>10855359</v>
      </c>
      <c r="E11" s="122">
        <v>0</v>
      </c>
      <c r="F11" s="122">
        <v>0</v>
      </c>
      <c r="G11" s="122">
        <v>0</v>
      </c>
      <c r="H11" s="121">
        <f t="shared" si="0"/>
        <v>10855359</v>
      </c>
      <c r="I11" s="121">
        <v>10855359</v>
      </c>
      <c r="J11" s="85"/>
      <c r="K11" s="54"/>
    </row>
    <row r="12" spans="2:11" s="55" customFormat="1" ht="35.15" customHeight="1" x14ac:dyDescent="0.2">
      <c r="B12" s="54"/>
      <c r="C12" s="120" t="s">
        <v>202</v>
      </c>
      <c r="D12" s="121">
        <v>255781</v>
      </c>
      <c r="E12" s="122">
        <v>0</v>
      </c>
      <c r="F12" s="122">
        <v>0</v>
      </c>
      <c r="G12" s="122">
        <v>0</v>
      </c>
      <c r="H12" s="121">
        <f t="shared" ref="H12:H14" si="1">SUM(D12:G12)</f>
        <v>255781</v>
      </c>
      <c r="I12" s="121">
        <v>255781</v>
      </c>
      <c r="J12" s="85"/>
      <c r="K12" s="54"/>
    </row>
    <row r="13" spans="2:11" s="55" customFormat="1" ht="35.15" customHeight="1" x14ac:dyDescent="0.2">
      <c r="B13" s="54"/>
      <c r="C13" s="120" t="s">
        <v>203</v>
      </c>
      <c r="D13" s="121">
        <v>39001900</v>
      </c>
      <c r="E13" s="122">
        <v>0</v>
      </c>
      <c r="F13" s="122">
        <v>0</v>
      </c>
      <c r="G13" s="122">
        <v>0</v>
      </c>
      <c r="H13" s="121">
        <f t="shared" si="1"/>
        <v>39001900</v>
      </c>
      <c r="I13" s="121">
        <v>39001900</v>
      </c>
      <c r="J13" s="85"/>
      <c r="K13" s="54"/>
    </row>
    <row r="14" spans="2:11" s="55" customFormat="1" ht="35.15" customHeight="1" x14ac:dyDescent="0.2">
      <c r="B14" s="54"/>
      <c r="C14" s="120" t="s">
        <v>204</v>
      </c>
      <c r="D14" s="121">
        <v>12646808</v>
      </c>
      <c r="E14" s="122">
        <v>0</v>
      </c>
      <c r="F14" s="122">
        <v>0</v>
      </c>
      <c r="G14" s="122">
        <v>0</v>
      </c>
      <c r="H14" s="121">
        <f t="shared" si="1"/>
        <v>12646808</v>
      </c>
      <c r="I14" s="121">
        <v>12646808</v>
      </c>
      <c r="J14" s="85"/>
      <c r="K14" s="54"/>
    </row>
    <row r="15" spans="2:11" s="55" customFormat="1" ht="35.15" customHeight="1" x14ac:dyDescent="0.2">
      <c r="B15" s="54"/>
      <c r="C15" s="120" t="s">
        <v>205</v>
      </c>
      <c r="D15" s="121">
        <v>318000</v>
      </c>
      <c r="E15" s="122">
        <v>0</v>
      </c>
      <c r="F15" s="122">
        <v>0</v>
      </c>
      <c r="G15" s="122">
        <v>0</v>
      </c>
      <c r="H15" s="121">
        <f t="shared" ref="H15" si="2">SUM(D15:G15)</f>
        <v>318000</v>
      </c>
      <c r="I15" s="121">
        <v>318000</v>
      </c>
      <c r="J15" s="85"/>
      <c r="K15" s="54"/>
    </row>
    <row r="16" spans="2:11" s="55" customFormat="1" ht="35.15" customHeight="1" x14ac:dyDescent="0.2">
      <c r="B16" s="54"/>
      <c r="C16" s="123" t="s">
        <v>9</v>
      </c>
      <c r="D16" s="121">
        <f t="shared" ref="D16:I16" si="3">SUM(D5:D15)</f>
        <v>605762701</v>
      </c>
      <c r="E16" s="121">
        <f t="shared" si="3"/>
        <v>0</v>
      </c>
      <c r="F16" s="121">
        <f t="shared" si="3"/>
        <v>0</v>
      </c>
      <c r="G16" s="121">
        <f t="shared" si="3"/>
        <v>0</v>
      </c>
      <c r="H16" s="121">
        <f t="shared" si="3"/>
        <v>605762701</v>
      </c>
      <c r="I16" s="121">
        <f t="shared" si="3"/>
        <v>605762701</v>
      </c>
      <c r="J16" s="85"/>
      <c r="K16" s="54"/>
    </row>
    <row r="17" spans="2:11" s="55" customFormat="1" ht="5" customHeight="1" x14ac:dyDescent="0.2">
      <c r="B17" s="54"/>
      <c r="C17" s="86"/>
      <c r="D17" s="87"/>
      <c r="E17" s="87"/>
      <c r="F17" s="87"/>
      <c r="G17" s="87"/>
      <c r="H17" s="87"/>
      <c r="I17" s="88"/>
      <c r="J17" s="89"/>
      <c r="K17" s="54"/>
    </row>
    <row r="18" spans="2:11" ht="2" customHeight="1" x14ac:dyDescent="0.2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9" tint="0.39997558519241921"/>
  </sheetPr>
  <dimension ref="B1:K18"/>
  <sheetViews>
    <sheetView view="pageBreakPreview" topLeftCell="A9" zoomScale="80" zoomScaleNormal="100" zoomScaleSheetLayoutView="80" workbookViewId="0">
      <selection activeCell="C14" sqref="C14"/>
    </sheetView>
  </sheetViews>
  <sheetFormatPr defaultColWidth="9" defaultRowHeight="13" x14ac:dyDescent="0.2"/>
  <cols>
    <col min="1" max="1" width="13.08984375" style="49" bestFit="1" customWidth="1"/>
    <col min="2" max="2" width="5.6328125" style="49" customWidth="1"/>
    <col min="3" max="3" width="26.81640625" style="49" bestFit="1" customWidth="1"/>
    <col min="4" max="7" width="15.6328125" style="49" customWidth="1"/>
    <col min="8" max="8" width="17.453125" style="49" customWidth="1"/>
    <col min="9" max="9" width="18.6328125" style="69" bestFit="1" customWidth="1"/>
    <col min="10" max="10" width="10.81640625" style="49" hidden="1" customWidth="1"/>
    <col min="11" max="11" width="0.81640625" style="49" customWidth="1"/>
    <col min="12" max="12" width="0.36328125" style="49" customWidth="1"/>
    <col min="13" max="16384" width="9" style="49"/>
  </cols>
  <sheetData>
    <row r="1" spans="2:11" ht="11.25" customHeight="1" x14ac:dyDescent="0.2"/>
    <row r="2" spans="2:11" ht="18.75" customHeight="1" x14ac:dyDescent="0.2">
      <c r="B2" s="52"/>
      <c r="C2" s="119" t="s">
        <v>165</v>
      </c>
      <c r="D2" s="80"/>
      <c r="E2" s="80"/>
      <c r="F2" s="80"/>
      <c r="G2" s="80"/>
      <c r="H2" s="80"/>
      <c r="I2" s="124" t="s">
        <v>176</v>
      </c>
      <c r="J2" s="52"/>
      <c r="K2" s="52"/>
    </row>
    <row r="3" spans="2:11" s="55" customFormat="1" ht="17.399999999999999" customHeight="1" x14ac:dyDescent="0.2">
      <c r="B3" s="54"/>
      <c r="C3" s="281" t="s">
        <v>60</v>
      </c>
      <c r="D3" s="282" t="s">
        <v>6</v>
      </c>
      <c r="E3" s="282" t="s">
        <v>3</v>
      </c>
      <c r="F3" s="282" t="s">
        <v>1</v>
      </c>
      <c r="G3" s="282" t="s">
        <v>2</v>
      </c>
      <c r="H3" s="279" t="s">
        <v>184</v>
      </c>
      <c r="I3" s="279" t="s">
        <v>61</v>
      </c>
      <c r="J3" s="81" t="s">
        <v>9</v>
      </c>
      <c r="K3" s="54"/>
    </row>
    <row r="4" spans="2:11" s="84" customFormat="1" ht="17.399999999999999" customHeight="1" x14ac:dyDescent="0.2">
      <c r="B4" s="82"/>
      <c r="C4" s="281"/>
      <c r="D4" s="280"/>
      <c r="E4" s="280"/>
      <c r="F4" s="280"/>
      <c r="G4" s="280"/>
      <c r="H4" s="280"/>
      <c r="I4" s="280"/>
      <c r="J4" s="83"/>
      <c r="K4" s="82"/>
    </row>
    <row r="5" spans="2:11" s="55" customFormat="1" ht="35.15" customHeight="1" x14ac:dyDescent="0.2">
      <c r="B5" s="54"/>
      <c r="C5" s="120" t="str">
        <f>基金!C5</f>
        <v>財政調整基金</v>
      </c>
      <c r="D5" s="121">
        <f>ROUND(基金!D5/1000,0)</f>
        <v>119973</v>
      </c>
      <c r="E5" s="121">
        <f>ROUND(基金!E5/1000,0)</f>
        <v>0</v>
      </c>
      <c r="F5" s="121">
        <f>ROUND(基金!F5/1000,0)</f>
        <v>0</v>
      </c>
      <c r="G5" s="121">
        <f>ROUND(基金!G5/1000,0)</f>
        <v>0</v>
      </c>
      <c r="H5" s="121">
        <f>ROUND(基金!H5/1000,0)</f>
        <v>119973</v>
      </c>
      <c r="I5" s="121">
        <f>ROUND(基金!I5/1000,0)</f>
        <v>119973</v>
      </c>
      <c r="J5" s="85"/>
      <c r="K5" s="54"/>
    </row>
    <row r="6" spans="2:11" s="55" customFormat="1" ht="35.15" customHeight="1" x14ac:dyDescent="0.2">
      <c r="B6" s="54"/>
      <c r="C6" s="120" t="str">
        <f>基金!C6</f>
        <v>減債基金</v>
      </c>
      <c r="D6" s="121">
        <f>ROUND(基金!D6/1000,0)</f>
        <v>327358</v>
      </c>
      <c r="E6" s="121">
        <f>ROUND(基金!E6/1000,0)</f>
        <v>0</v>
      </c>
      <c r="F6" s="121">
        <f>ROUND(基金!F6/1000,0)</f>
        <v>0</v>
      </c>
      <c r="G6" s="121">
        <f>ROUND(基金!G6/1000,0)</f>
        <v>0</v>
      </c>
      <c r="H6" s="121">
        <f>ROUND(基金!H6/1000,0)</f>
        <v>327358</v>
      </c>
      <c r="I6" s="121">
        <f>ROUND(基金!I6/1000,0)</f>
        <v>327358</v>
      </c>
      <c r="J6" s="85"/>
      <c r="K6" s="54"/>
    </row>
    <row r="7" spans="2:11" s="55" customFormat="1" ht="35.15" customHeight="1" x14ac:dyDescent="0.2">
      <c r="B7" s="54"/>
      <c r="C7" s="120" t="str">
        <f>基金!C7</f>
        <v>地域振興基金</v>
      </c>
      <c r="D7" s="121">
        <f>ROUND(基金!D7/1000,0)</f>
        <v>4016</v>
      </c>
      <c r="E7" s="121">
        <f>ROUND(基金!E7/1000,0)</f>
        <v>0</v>
      </c>
      <c r="F7" s="121">
        <f>ROUND(基金!F7/1000,0)</f>
        <v>0</v>
      </c>
      <c r="G7" s="121">
        <f>ROUND(基金!G7/1000,0)</f>
        <v>0</v>
      </c>
      <c r="H7" s="121">
        <f>ROUND(基金!H7/1000,0)</f>
        <v>4016</v>
      </c>
      <c r="I7" s="121">
        <f>ROUND(基金!I7/1000,0)</f>
        <v>4016</v>
      </c>
      <c r="J7" s="85"/>
      <c r="K7" s="54"/>
    </row>
    <row r="8" spans="2:11" s="55" customFormat="1" ht="35.15" customHeight="1" x14ac:dyDescent="0.2">
      <c r="B8" s="54"/>
      <c r="C8" s="120" t="str">
        <f>基金!C8</f>
        <v>地域福祉基金</v>
      </c>
      <c r="D8" s="121">
        <f>ROUND(基金!D8/1000,0)</f>
        <v>44766</v>
      </c>
      <c r="E8" s="121">
        <f>ROUND(基金!E8/1000,0)</f>
        <v>0</v>
      </c>
      <c r="F8" s="121">
        <f>ROUND(基金!F8/1000,0)</f>
        <v>0</v>
      </c>
      <c r="G8" s="121">
        <f>ROUND(基金!G8/1000,0)</f>
        <v>0</v>
      </c>
      <c r="H8" s="121">
        <f>ROUND(基金!H8/1000,0)</f>
        <v>44766</v>
      </c>
      <c r="I8" s="121">
        <f>ROUND(基金!I8/1000,0)</f>
        <v>44766</v>
      </c>
      <c r="J8" s="85"/>
      <c r="K8" s="54"/>
    </row>
    <row r="9" spans="2:11" s="55" customFormat="1" ht="35.15" customHeight="1" x14ac:dyDescent="0.2">
      <c r="B9" s="54"/>
      <c r="C9" s="120" t="str">
        <f>基金!C9</f>
        <v>土地開発基金</v>
      </c>
      <c r="D9" s="121">
        <f>ROUND(基金!D9/1000,0)</f>
        <v>40223</v>
      </c>
      <c r="E9" s="121">
        <f>ROUND(基金!E9/1000,0)</f>
        <v>0</v>
      </c>
      <c r="F9" s="121">
        <f>ROUND(基金!F9/1000,0)</f>
        <v>0</v>
      </c>
      <c r="G9" s="121">
        <f>ROUND(基金!G9/1000,0)</f>
        <v>0</v>
      </c>
      <c r="H9" s="121">
        <f>ROUND(基金!H9/1000,0)</f>
        <v>40223</v>
      </c>
      <c r="I9" s="121">
        <f>ROUND(基金!I9/1000,0)</f>
        <v>40223</v>
      </c>
      <c r="J9" s="85"/>
      <c r="K9" s="54"/>
    </row>
    <row r="10" spans="2:11" s="55" customFormat="1" ht="35.15" customHeight="1" x14ac:dyDescent="0.2">
      <c r="B10" s="54"/>
      <c r="C10" s="120" t="str">
        <f>基金!C10</f>
        <v>ふるさと水と土保全対策基金</v>
      </c>
      <c r="D10" s="121">
        <f>ROUND(基金!D10/1000,0)</f>
        <v>6349</v>
      </c>
      <c r="E10" s="121">
        <f>ROUND(基金!E10/1000,0)</f>
        <v>0</v>
      </c>
      <c r="F10" s="121">
        <f>ROUND(基金!F10/1000,0)</f>
        <v>0</v>
      </c>
      <c r="G10" s="121">
        <f>ROUND(基金!G10/1000,0)</f>
        <v>0</v>
      </c>
      <c r="H10" s="121">
        <f>ROUND(基金!H10/1000,0)</f>
        <v>6349</v>
      </c>
      <c r="I10" s="121">
        <f>ROUND(基金!I10/1000,0)</f>
        <v>6349</v>
      </c>
      <c r="J10" s="85"/>
      <c r="K10" s="54"/>
    </row>
    <row r="11" spans="2:11" s="55" customFormat="1" ht="35.15" customHeight="1" x14ac:dyDescent="0.2">
      <c r="B11" s="54"/>
      <c r="C11" s="120" t="str">
        <f>基金!C11</f>
        <v>ふるさと知夫里島基金</v>
      </c>
      <c r="D11" s="121">
        <f>ROUND(基金!D11/1000,0)</f>
        <v>10855</v>
      </c>
      <c r="E11" s="121">
        <f>ROUND(基金!E11/1000,0)</f>
        <v>0</v>
      </c>
      <c r="F11" s="121">
        <f>ROUND(基金!F11/1000,0)</f>
        <v>0</v>
      </c>
      <c r="G11" s="121">
        <f>ROUND(基金!G11/1000,0)</f>
        <v>0</v>
      </c>
      <c r="H11" s="121">
        <f>ROUND(基金!H11/1000,0)</f>
        <v>10855</v>
      </c>
      <c r="I11" s="121">
        <f>ROUND(基金!I11/1000,0)</f>
        <v>10855</v>
      </c>
      <c r="J11" s="85"/>
      <c r="K11" s="54"/>
    </row>
    <row r="12" spans="2:11" s="55" customFormat="1" ht="35.15" customHeight="1" x14ac:dyDescent="0.2">
      <c r="B12" s="54"/>
      <c r="C12" s="120" t="str">
        <f>基金!C12</f>
        <v>隠岐島前病院整備事業基金</v>
      </c>
      <c r="D12" s="121">
        <f>ROUND(基金!D12/1000,0)</f>
        <v>256</v>
      </c>
      <c r="E12" s="121">
        <f>ROUND(基金!E12/1000,0)</f>
        <v>0</v>
      </c>
      <c r="F12" s="121">
        <f>ROUND(基金!F12/1000,0)</f>
        <v>0</v>
      </c>
      <c r="G12" s="121">
        <f>ROUND(基金!G12/1000,0)</f>
        <v>0</v>
      </c>
      <c r="H12" s="121">
        <f>ROUND(基金!H12/1000,0)</f>
        <v>256</v>
      </c>
      <c r="I12" s="121">
        <f>ROUND(基金!I12/1000,0)</f>
        <v>256</v>
      </c>
      <c r="J12" s="85"/>
      <c r="K12" s="54"/>
    </row>
    <row r="13" spans="2:11" s="55" customFormat="1" ht="35.15" customHeight="1" x14ac:dyDescent="0.2">
      <c r="B13" s="54"/>
      <c r="C13" s="120" t="str">
        <f>基金!C13</f>
        <v>庁舎等整備資金</v>
      </c>
      <c r="D13" s="121">
        <f>ROUND(基金!D13/1000,0)</f>
        <v>39002</v>
      </c>
      <c r="E13" s="121">
        <f>ROUND(基金!E13/1000,0)</f>
        <v>0</v>
      </c>
      <c r="F13" s="121">
        <f>ROUND(基金!F13/1000,0)</f>
        <v>0</v>
      </c>
      <c r="G13" s="121">
        <f>ROUND(基金!G13/1000,0)</f>
        <v>0</v>
      </c>
      <c r="H13" s="121">
        <f>ROUND(基金!H13/1000,0)</f>
        <v>39002</v>
      </c>
      <c r="I13" s="121">
        <f>ROUND(基金!I13/1000,0)</f>
        <v>39002</v>
      </c>
      <c r="J13" s="85"/>
      <c r="K13" s="54"/>
    </row>
    <row r="14" spans="2:11" s="55" customFormat="1" ht="35.15" customHeight="1" x14ac:dyDescent="0.2">
      <c r="B14" s="54"/>
      <c r="C14" s="120" t="str">
        <f>基金!C14</f>
        <v>ジオパーク拠点施設整備基金</v>
      </c>
      <c r="D14" s="121">
        <f>ROUND(基金!D14/1000,0)</f>
        <v>12647</v>
      </c>
      <c r="E14" s="121">
        <f>ROUND(基金!E14/1000,0)</f>
        <v>0</v>
      </c>
      <c r="F14" s="121">
        <f>ROUND(基金!F14/1000,0)</f>
        <v>0</v>
      </c>
      <c r="G14" s="121">
        <f>ROUND(基金!G14/1000,0)</f>
        <v>0</v>
      </c>
      <c r="H14" s="121">
        <f>ROUND(基金!H14/1000,0)</f>
        <v>12647</v>
      </c>
      <c r="I14" s="121">
        <f>ROUND(基金!I14/1000,0)</f>
        <v>12647</v>
      </c>
      <c r="J14" s="85"/>
      <c r="K14" s="54"/>
    </row>
    <row r="15" spans="2:11" s="55" customFormat="1" ht="35.15" customHeight="1" x14ac:dyDescent="0.2">
      <c r="B15" s="54"/>
      <c r="C15" s="120" t="str">
        <f>基金!C15</f>
        <v>森林環境整備基金</v>
      </c>
      <c r="D15" s="121">
        <f>ROUND(基金!D15/1000,0)</f>
        <v>318</v>
      </c>
      <c r="E15" s="121">
        <f>ROUND(基金!E15/1000,0)</f>
        <v>0</v>
      </c>
      <c r="F15" s="121">
        <f>ROUND(基金!F15/1000,0)</f>
        <v>0</v>
      </c>
      <c r="G15" s="121">
        <f>ROUND(基金!G15/1000,0)</f>
        <v>0</v>
      </c>
      <c r="H15" s="121">
        <f>ROUND(基金!H15/1000,0)</f>
        <v>318</v>
      </c>
      <c r="I15" s="121">
        <f>ROUND(基金!I15/1000,0)</f>
        <v>318</v>
      </c>
      <c r="J15" s="85"/>
      <c r="K15" s="54"/>
    </row>
    <row r="16" spans="2:11" s="55" customFormat="1" ht="35.15" customHeight="1" x14ac:dyDescent="0.2">
      <c r="B16" s="54"/>
      <c r="C16" s="123" t="s">
        <v>9</v>
      </c>
      <c r="D16" s="121">
        <f>ROUND(基金!D16/1000,0)</f>
        <v>605763</v>
      </c>
      <c r="E16" s="121">
        <f>ROUND(基金!E16/1000,0)</f>
        <v>0</v>
      </c>
      <c r="F16" s="121">
        <f>ROUND(基金!F16/1000,0)</f>
        <v>0</v>
      </c>
      <c r="G16" s="121">
        <f>ROUND(基金!G16/1000,0)</f>
        <v>0</v>
      </c>
      <c r="H16" s="121">
        <f>ROUND(基金!H16/1000,0)</f>
        <v>605763</v>
      </c>
      <c r="I16" s="121">
        <f>ROUND(基金!I16/1000,0)</f>
        <v>605763</v>
      </c>
      <c r="J16" s="85"/>
      <c r="K16" s="54"/>
    </row>
    <row r="17" spans="2:11" s="55" customFormat="1" ht="5" customHeight="1" x14ac:dyDescent="0.2">
      <c r="B17" s="54"/>
      <c r="C17" s="86"/>
      <c r="D17" s="87"/>
      <c r="E17" s="87"/>
      <c r="F17" s="87"/>
      <c r="G17" s="87"/>
      <c r="H17" s="87"/>
      <c r="I17" s="88"/>
      <c r="J17" s="89"/>
      <c r="K17" s="54"/>
    </row>
    <row r="18" spans="2:11" ht="2" customHeight="1" x14ac:dyDescent="0.2"/>
  </sheetData>
  <mergeCells count="7">
    <mergeCell ref="I3:I4"/>
    <mergeCell ref="C3:C4"/>
    <mergeCell ref="D3:D4"/>
    <mergeCell ref="E3:E4"/>
    <mergeCell ref="F3:F4"/>
    <mergeCell ref="G3:G4"/>
    <mergeCell ref="H3:H4"/>
  </mergeCells>
  <phoneticPr fontId="4"/>
  <printOptions horizontalCentered="1"/>
  <pageMargins left="0.19685039370078741" right="0.19685039370078741" top="0.39370078740157483" bottom="0.15748031496062992" header="0.31496062992125984" footer="0.31496062992125984"/>
  <pageSetup paperSize="9"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13"/>
  <sheetViews>
    <sheetView view="pageBreakPreview" zoomScale="80" zoomScaleNormal="100" zoomScaleSheetLayoutView="80" workbookViewId="0">
      <selection activeCell="J13" sqref="J13"/>
    </sheetView>
  </sheetViews>
  <sheetFormatPr defaultColWidth="9" defaultRowHeight="13" x14ac:dyDescent="0.2"/>
  <cols>
    <col min="1" max="1" width="0.90625" style="49" customWidth="1"/>
    <col min="2" max="2" width="29.6328125" style="49" bestFit="1" customWidth="1"/>
    <col min="3" max="3" width="17.90625" style="49" bestFit="1" customWidth="1"/>
    <col min="4" max="4" width="14.6328125" style="49" customWidth="1"/>
    <col min="5" max="5" width="17.1796875" style="49" bestFit="1" customWidth="1"/>
    <col min="6" max="7" width="14.6328125" style="49" customWidth="1"/>
    <col min="8" max="8" width="0.90625" style="49" customWidth="1"/>
    <col min="9" max="9" width="13.08984375" style="49" customWidth="1"/>
    <col min="10" max="16384" width="9" style="49"/>
  </cols>
  <sheetData>
    <row r="1" spans="1:13" ht="19.5" customHeight="1" x14ac:dyDescent="0.2">
      <c r="A1" s="52"/>
      <c r="B1" s="127" t="s">
        <v>166</v>
      </c>
      <c r="C1" s="78"/>
      <c r="D1" s="78"/>
      <c r="E1" s="78"/>
      <c r="F1" s="78"/>
      <c r="G1" s="78" t="s">
        <v>169</v>
      </c>
      <c r="H1" s="67"/>
      <c r="I1" s="67"/>
      <c r="J1" s="67"/>
      <c r="K1" s="67"/>
    </row>
    <row r="2" spans="1:13" s="55" customFormat="1" ht="21" customHeight="1" x14ac:dyDescent="0.2">
      <c r="A2" s="54"/>
      <c r="B2" s="279" t="s">
        <v>62</v>
      </c>
      <c r="C2" s="284" t="s">
        <v>4</v>
      </c>
      <c r="D2" s="285"/>
      <c r="E2" s="284" t="s">
        <v>7</v>
      </c>
      <c r="F2" s="285"/>
      <c r="G2" s="279" t="s">
        <v>63</v>
      </c>
      <c r="H2" s="54"/>
    </row>
    <row r="3" spans="1:13" s="55" customFormat="1" ht="33" customHeight="1" x14ac:dyDescent="0.2">
      <c r="A3" s="54"/>
      <c r="B3" s="283"/>
      <c r="C3" s="209" t="s">
        <v>64</v>
      </c>
      <c r="D3" s="209" t="s">
        <v>65</v>
      </c>
      <c r="E3" s="209" t="s">
        <v>64</v>
      </c>
      <c r="F3" s="209" t="s">
        <v>65</v>
      </c>
      <c r="G3" s="283"/>
      <c r="H3" s="54"/>
    </row>
    <row r="4" spans="1:13" s="55" customFormat="1" ht="20.149999999999999" customHeight="1" x14ac:dyDescent="0.2">
      <c r="A4" s="54"/>
      <c r="B4" s="129" t="s">
        <v>66</v>
      </c>
      <c r="C4" s="96"/>
      <c r="D4" s="96"/>
      <c r="E4" s="96"/>
      <c r="F4" s="96"/>
      <c r="G4" s="96"/>
      <c r="H4" s="54"/>
    </row>
    <row r="5" spans="1:13" s="55" customFormat="1" ht="20.149999999999999" customHeight="1" x14ac:dyDescent="0.2">
      <c r="A5" s="54"/>
      <c r="B5" s="129" t="s">
        <v>255</v>
      </c>
      <c r="C5" s="96">
        <v>0</v>
      </c>
      <c r="D5" s="101">
        <v>0</v>
      </c>
      <c r="E5" s="96">
        <v>1800000</v>
      </c>
      <c r="F5" s="101">
        <v>0</v>
      </c>
      <c r="G5" s="96">
        <f>C5+E5</f>
        <v>1800000</v>
      </c>
      <c r="H5" s="54"/>
    </row>
    <row r="6" spans="1:13" s="55" customFormat="1" ht="20.149999999999999" customHeight="1" x14ac:dyDescent="0.2">
      <c r="A6" s="54"/>
      <c r="B6" s="129" t="s">
        <v>253</v>
      </c>
      <c r="C6" s="96">
        <v>9480000</v>
      </c>
      <c r="D6" s="101">
        <v>0</v>
      </c>
      <c r="E6" s="96">
        <v>3720000</v>
      </c>
      <c r="F6" s="101">
        <v>0</v>
      </c>
      <c r="G6" s="96">
        <f>C6+E6</f>
        <v>13200000</v>
      </c>
      <c r="H6" s="54"/>
    </row>
    <row r="7" spans="1:13" s="55" customFormat="1" ht="20.149999999999999" customHeight="1" x14ac:dyDescent="0.2">
      <c r="A7" s="54"/>
      <c r="B7" s="129" t="s">
        <v>254</v>
      </c>
      <c r="C7" s="96">
        <v>784000</v>
      </c>
      <c r="D7" s="101">
        <v>0</v>
      </c>
      <c r="E7" s="96">
        <v>240000</v>
      </c>
      <c r="F7" s="101">
        <v>0</v>
      </c>
      <c r="G7" s="96">
        <f>C7+E7</f>
        <v>1024000</v>
      </c>
      <c r="H7" s="54"/>
    </row>
    <row r="8" spans="1:13" s="55" customFormat="1" ht="20.149999999999999" customHeight="1" x14ac:dyDescent="0.2">
      <c r="A8" s="54"/>
      <c r="B8" s="129" t="s">
        <v>256</v>
      </c>
      <c r="C8" s="96">
        <v>2880000</v>
      </c>
      <c r="D8" s="101">
        <v>0</v>
      </c>
      <c r="E8" s="96">
        <v>0</v>
      </c>
      <c r="F8" s="101">
        <v>0</v>
      </c>
      <c r="G8" s="96">
        <f>C8+E8</f>
        <v>2880000</v>
      </c>
      <c r="H8" s="54"/>
    </row>
    <row r="9" spans="1:13" s="55" customFormat="1" ht="20.149999999999999" customHeight="1" x14ac:dyDescent="0.2">
      <c r="A9" s="54"/>
      <c r="B9" s="129" t="s">
        <v>257</v>
      </c>
      <c r="C9" s="96">
        <v>7454000</v>
      </c>
      <c r="D9" s="101">
        <v>0</v>
      </c>
      <c r="E9" s="96">
        <v>0</v>
      </c>
      <c r="F9" s="101">
        <v>0</v>
      </c>
      <c r="G9" s="96">
        <f>C9+E9</f>
        <v>7454000</v>
      </c>
      <c r="H9" s="54"/>
    </row>
    <row r="10" spans="1:13" s="55" customFormat="1" ht="20.149999999999999" customHeight="1" x14ac:dyDescent="0.2">
      <c r="A10" s="54"/>
      <c r="B10" s="130" t="s">
        <v>9</v>
      </c>
      <c r="C10" s="96">
        <f>SUM(C4:C9)</f>
        <v>20598000</v>
      </c>
      <c r="D10" s="96">
        <f>SUM(D4:D9)</f>
        <v>0</v>
      </c>
      <c r="E10" s="96">
        <f>SUM(E4:E9)</f>
        <v>5760000</v>
      </c>
      <c r="F10" s="96">
        <f>SUM(F4:F9)</f>
        <v>0</v>
      </c>
      <c r="G10" s="96">
        <f>SUM(G4:G9)</f>
        <v>26358000</v>
      </c>
      <c r="H10" s="54"/>
    </row>
    <row r="11" spans="1:13" ht="3.75" customHeight="1" x14ac:dyDescent="0.2">
      <c r="A11" s="52"/>
      <c r="B11" s="79"/>
      <c r="C11" s="75"/>
      <c r="D11" s="75"/>
      <c r="E11" s="75"/>
      <c r="F11" s="75"/>
      <c r="G11" s="75"/>
      <c r="H11" s="51"/>
      <c r="I11" s="51"/>
      <c r="J11" s="51"/>
      <c r="K11" s="76"/>
      <c r="L11" s="52"/>
      <c r="M11" s="52"/>
    </row>
    <row r="12" spans="1:13" x14ac:dyDescent="0.2">
      <c r="B12" s="52"/>
      <c r="C12" s="51"/>
      <c r="D12" s="51"/>
      <c r="E12" s="51"/>
      <c r="F12" s="51"/>
      <c r="G12" s="51"/>
      <c r="H12" s="51"/>
      <c r="I12" s="51"/>
    </row>
    <row r="13" spans="1:13" x14ac:dyDescent="0.2">
      <c r="B13" s="52"/>
      <c r="C13" s="77"/>
      <c r="D13" s="77"/>
      <c r="E13" s="77"/>
      <c r="F13" s="77"/>
      <c r="G13" s="77"/>
      <c r="H13" s="77"/>
      <c r="I13" s="77"/>
    </row>
  </sheetData>
  <mergeCells count="4">
    <mergeCell ref="B2:B3"/>
    <mergeCell ref="C2:D2"/>
    <mergeCell ref="E2:F2"/>
    <mergeCell ref="G2:G3"/>
  </mergeCells>
  <phoneticPr fontId="4"/>
  <printOptions horizontalCentered="1"/>
  <pageMargins left="0.23622047244094491" right="1.9685039370078741" top="0.59055118110236227" bottom="0.74803149606299213" header="0.31496062992125984" footer="0.31496062992125984"/>
  <pageSetup paperSize="9" scale="9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9" tint="0.39997558519241921"/>
  </sheetPr>
  <dimension ref="A1:M13"/>
  <sheetViews>
    <sheetView view="pageBreakPreview" zoomScale="80" zoomScaleNormal="100" zoomScaleSheetLayoutView="80" workbookViewId="0">
      <selection activeCell="C6" sqref="C6"/>
    </sheetView>
  </sheetViews>
  <sheetFormatPr defaultColWidth="9" defaultRowHeight="13" x14ac:dyDescent="0.2"/>
  <cols>
    <col min="1" max="1" width="0.90625" style="49" customWidth="1"/>
    <col min="2" max="2" width="31" style="49" bestFit="1" customWidth="1"/>
    <col min="3" max="3" width="16.90625" style="49" customWidth="1"/>
    <col min="4" max="4" width="14.6328125" style="49" customWidth="1"/>
    <col min="5" max="5" width="17" style="49" customWidth="1"/>
    <col min="6" max="7" width="14.6328125" style="49" customWidth="1"/>
    <col min="8" max="8" width="0.90625" style="49" customWidth="1"/>
    <col min="9" max="9" width="13.08984375" style="49" customWidth="1"/>
    <col min="10" max="16384" width="9" style="49"/>
  </cols>
  <sheetData>
    <row r="1" spans="1:13" ht="19.5" customHeight="1" x14ac:dyDescent="0.2">
      <c r="A1" s="52"/>
      <c r="B1" s="127" t="s">
        <v>166</v>
      </c>
      <c r="C1" s="78"/>
      <c r="D1" s="78"/>
      <c r="E1" s="78"/>
      <c r="F1" s="78"/>
      <c r="G1" s="78" t="s">
        <v>174</v>
      </c>
      <c r="H1" s="67"/>
      <c r="I1" s="67"/>
      <c r="J1" s="67"/>
      <c r="K1" s="67"/>
    </row>
    <row r="2" spans="1:13" s="55" customFormat="1" ht="21" customHeight="1" x14ac:dyDescent="0.2">
      <c r="A2" s="54"/>
      <c r="B2" s="279" t="s">
        <v>62</v>
      </c>
      <c r="C2" s="284" t="s">
        <v>4</v>
      </c>
      <c r="D2" s="285"/>
      <c r="E2" s="284" t="s">
        <v>7</v>
      </c>
      <c r="F2" s="285"/>
      <c r="G2" s="279" t="s">
        <v>63</v>
      </c>
      <c r="H2" s="54"/>
    </row>
    <row r="3" spans="1:13" s="55" customFormat="1" ht="28.25" customHeight="1" x14ac:dyDescent="0.2">
      <c r="A3" s="54"/>
      <c r="B3" s="283"/>
      <c r="C3" s="209" t="s">
        <v>64</v>
      </c>
      <c r="D3" s="209" t="s">
        <v>65</v>
      </c>
      <c r="E3" s="209" t="s">
        <v>64</v>
      </c>
      <c r="F3" s="209" t="s">
        <v>65</v>
      </c>
      <c r="G3" s="283"/>
      <c r="H3" s="54"/>
    </row>
    <row r="4" spans="1:13" s="55" customFormat="1" ht="20.149999999999999" customHeight="1" x14ac:dyDescent="0.2">
      <c r="A4" s="54"/>
      <c r="B4" s="129" t="s">
        <v>66</v>
      </c>
      <c r="C4" s="128"/>
      <c r="D4" s="128"/>
      <c r="E4" s="128"/>
      <c r="F4" s="128"/>
      <c r="G4" s="128"/>
      <c r="H4" s="54"/>
    </row>
    <row r="5" spans="1:13" s="55" customFormat="1" ht="20.149999999999999" customHeight="1" x14ac:dyDescent="0.2">
      <c r="A5" s="54"/>
      <c r="B5" s="129" t="str">
        <f>貸付金!B5</f>
        <v>新規自営漁業者定着支援貸付金</v>
      </c>
      <c r="C5" s="128">
        <f>ROUND(貸付金!C5/1000,0)</f>
        <v>0</v>
      </c>
      <c r="D5" s="128">
        <f>ROUND(貸付金!D5/1000,0)</f>
        <v>0</v>
      </c>
      <c r="E5" s="128">
        <f>ROUND(貸付金!E5/1000,0)</f>
        <v>1800</v>
      </c>
      <c r="F5" s="128">
        <f>ROUND(貸付金!F5/1000,0)</f>
        <v>0</v>
      </c>
      <c r="G5" s="128">
        <f>ROUND(貸付金!G5/1000,0)</f>
        <v>1800</v>
      </c>
      <c r="H5" s="128">
        <f>ROUND(貸付金!H5/1000,0)</f>
        <v>0</v>
      </c>
    </row>
    <row r="6" spans="1:13" s="55" customFormat="1" ht="20.149999999999999" customHeight="1" x14ac:dyDescent="0.2">
      <c r="A6" s="54"/>
      <c r="B6" s="129" t="str">
        <f>貸付金!B6</f>
        <v>奨学資金</v>
      </c>
      <c r="C6" s="128">
        <f>ROUND(貸付金!C6/1000,0)</f>
        <v>9480</v>
      </c>
      <c r="D6" s="128">
        <f>ROUND(貸付金!D6/1000,0)</f>
        <v>0</v>
      </c>
      <c r="E6" s="128">
        <f>ROUND(貸付金!E6/1000,0)</f>
        <v>3720</v>
      </c>
      <c r="F6" s="128">
        <f>ROUND(貸付金!F6/1000,0)</f>
        <v>0</v>
      </c>
      <c r="G6" s="128">
        <f>ROUND(貸付金!G6/1000,0)</f>
        <v>13200</v>
      </c>
      <c r="H6" s="54"/>
    </row>
    <row r="7" spans="1:13" s="55" customFormat="1" ht="20.149999999999999" customHeight="1" x14ac:dyDescent="0.2">
      <c r="A7" s="54"/>
      <c r="B7" s="129" t="str">
        <f>貸付金!B7</f>
        <v>産業振興推進生活支援金</v>
      </c>
      <c r="C7" s="128">
        <f>ROUND(貸付金!C7/1000,0)</f>
        <v>784</v>
      </c>
      <c r="D7" s="128">
        <f>ROUND(貸付金!D7/1000,0)</f>
        <v>0</v>
      </c>
      <c r="E7" s="128">
        <f>ROUND(貸付金!E7/1000,0)</f>
        <v>240</v>
      </c>
      <c r="F7" s="128">
        <f>ROUND(貸付金!F7/1000,0)</f>
        <v>0</v>
      </c>
      <c r="G7" s="128">
        <f>ROUND(貸付金!G7/1000,0)</f>
        <v>1024</v>
      </c>
      <c r="H7" s="54"/>
    </row>
    <row r="8" spans="1:13" s="55" customFormat="1" ht="20.149999999999999" customHeight="1" x14ac:dyDescent="0.2">
      <c r="A8" s="54"/>
      <c r="B8" s="129" t="str">
        <f>貸付金!B8</f>
        <v>新規自営業者定着資金(半農半X)</v>
      </c>
      <c r="C8" s="128">
        <f>ROUND(貸付金!C8/1000,0)</f>
        <v>2880</v>
      </c>
      <c r="D8" s="128">
        <f>ROUND(貸付金!D8/1000,0)</f>
        <v>0</v>
      </c>
      <c r="E8" s="128">
        <f>ROUND(貸付金!E8/1000,0)</f>
        <v>0</v>
      </c>
      <c r="F8" s="128">
        <f>ROUND(貸付金!F8/1000,0)</f>
        <v>0</v>
      </c>
      <c r="G8" s="128">
        <f>ROUND(貸付金!G8/1000,0)</f>
        <v>2880</v>
      </c>
      <c r="H8" s="54"/>
    </row>
    <row r="9" spans="1:13" s="55" customFormat="1" ht="20.149999999999999" customHeight="1" x14ac:dyDescent="0.2">
      <c r="A9" s="54"/>
      <c r="B9" s="129" t="str">
        <f>貸付金!B9</f>
        <v>農業次世代人材投資資金</v>
      </c>
      <c r="C9" s="128">
        <f>ROUND(貸付金!C9/1000,0)</f>
        <v>7454</v>
      </c>
      <c r="D9" s="128">
        <f>ROUND(貸付金!D9/1000,0)</f>
        <v>0</v>
      </c>
      <c r="E9" s="128">
        <f>ROUND(貸付金!E9/1000,0)</f>
        <v>0</v>
      </c>
      <c r="F9" s="128">
        <f>ROUND(貸付金!F9/1000,0)</f>
        <v>0</v>
      </c>
      <c r="G9" s="128">
        <f>ROUND(貸付金!G9/1000,0)</f>
        <v>7454</v>
      </c>
      <c r="H9" s="54"/>
    </row>
    <row r="10" spans="1:13" s="55" customFormat="1" ht="20.149999999999999" customHeight="1" x14ac:dyDescent="0.2">
      <c r="A10" s="54"/>
      <c r="B10" s="130" t="s">
        <v>9</v>
      </c>
      <c r="C10" s="128">
        <f>ROUND(貸付金!C10/1000,0)</f>
        <v>20598</v>
      </c>
      <c r="D10" s="128">
        <f>ROUND(貸付金!D10/1000,0)</f>
        <v>0</v>
      </c>
      <c r="E10" s="128">
        <f>ROUND(貸付金!E10/1000,0)</f>
        <v>5760</v>
      </c>
      <c r="F10" s="128">
        <f>ROUND(貸付金!F10/1000,0)</f>
        <v>0</v>
      </c>
      <c r="G10" s="128">
        <f>ROUND(貸付金!G10/1000,0)</f>
        <v>26358</v>
      </c>
      <c r="H10" s="54"/>
    </row>
    <row r="11" spans="1:13" ht="3.75" customHeight="1" x14ac:dyDescent="0.2">
      <c r="A11" s="52"/>
      <c r="B11" s="79"/>
      <c r="C11" s="75"/>
      <c r="D11" s="75"/>
      <c r="E11" s="75"/>
      <c r="F11" s="75"/>
      <c r="G11" s="75"/>
      <c r="H11" s="51"/>
      <c r="I11" s="51"/>
      <c r="J11" s="51"/>
      <c r="K11" s="76"/>
      <c r="L11" s="52"/>
      <c r="M11" s="52"/>
    </row>
    <row r="12" spans="1:13" x14ac:dyDescent="0.2">
      <c r="B12" s="52"/>
      <c r="C12" s="51"/>
      <c r="D12" s="51"/>
      <c r="E12" s="51"/>
      <c r="F12" s="51"/>
      <c r="G12" s="51"/>
      <c r="H12" s="51"/>
      <c r="I12" s="51"/>
    </row>
    <row r="13" spans="1:13" x14ac:dyDescent="0.2">
      <c r="B13" s="52"/>
      <c r="C13" s="77"/>
      <c r="D13" s="77"/>
      <c r="E13" s="77"/>
      <c r="F13" s="77"/>
      <c r="G13" s="77"/>
      <c r="H13" s="77"/>
      <c r="I13" s="77"/>
    </row>
  </sheetData>
  <mergeCells count="4">
    <mergeCell ref="B2:B3"/>
    <mergeCell ref="C2:D2"/>
    <mergeCell ref="E2:F2"/>
    <mergeCell ref="G2:G3"/>
  </mergeCells>
  <phoneticPr fontId="4"/>
  <printOptions horizontalCentered="1"/>
  <pageMargins left="0.23622047244094491" right="1.9685039370078741" top="0.59055118110236227" bottom="0.74803149606299213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C1:K17"/>
  <sheetViews>
    <sheetView view="pageBreakPreview" zoomScale="80" zoomScaleNormal="80" zoomScaleSheetLayoutView="80" workbookViewId="0">
      <selection activeCell="E7" sqref="E7"/>
    </sheetView>
  </sheetViews>
  <sheetFormatPr defaultColWidth="9" defaultRowHeight="13" x14ac:dyDescent="0.2"/>
  <cols>
    <col min="1" max="1" width="19.453125" style="49" bestFit="1" customWidth="1"/>
    <col min="2" max="2" width="1" style="49" customWidth="1"/>
    <col min="3" max="3" width="26.08984375" style="49" bestFit="1" customWidth="1"/>
    <col min="4" max="4" width="18.6328125" style="49" customWidth="1"/>
    <col min="5" max="5" width="21" style="49" customWidth="1"/>
    <col min="6" max="6" width="3.453125" style="49" customWidth="1"/>
    <col min="7" max="7" width="26.08984375" style="49" bestFit="1" customWidth="1"/>
    <col min="8" max="8" width="18.6328125" style="49" customWidth="1"/>
    <col min="9" max="9" width="19.6328125" style="49" customWidth="1"/>
    <col min="10" max="10" width="11.36328125" style="49" customWidth="1"/>
    <col min="11" max="16384" width="9" style="49"/>
  </cols>
  <sheetData>
    <row r="1" spans="3:11" ht="11.25" customHeight="1" x14ac:dyDescent="0.2"/>
    <row r="2" spans="3:11" ht="19.5" customHeight="1" x14ac:dyDescent="0.2">
      <c r="C2" s="131" t="s">
        <v>67</v>
      </c>
      <c r="D2" s="67"/>
      <c r="E2" s="68" t="s">
        <v>169</v>
      </c>
      <c r="F2" s="67"/>
      <c r="G2" s="132" t="s">
        <v>68</v>
      </c>
      <c r="H2" s="67"/>
      <c r="I2" s="68" t="s">
        <v>169</v>
      </c>
    </row>
    <row r="3" spans="3:11" s="55" customFormat="1" ht="30" customHeight="1" x14ac:dyDescent="0.2">
      <c r="C3" s="209" t="s">
        <v>62</v>
      </c>
      <c r="D3" s="209" t="s">
        <v>69</v>
      </c>
      <c r="E3" s="209" t="s">
        <v>70</v>
      </c>
      <c r="G3" s="209" t="s">
        <v>62</v>
      </c>
      <c r="H3" s="209" t="s">
        <v>69</v>
      </c>
      <c r="I3" s="209" t="s">
        <v>70</v>
      </c>
    </row>
    <row r="4" spans="3:11" s="55" customFormat="1" ht="16.25" customHeight="1" x14ac:dyDescent="0.2">
      <c r="C4" s="133" t="s">
        <v>71</v>
      </c>
      <c r="D4" s="134"/>
      <c r="E4" s="134"/>
      <c r="F4" s="100"/>
      <c r="G4" s="134" t="s">
        <v>71</v>
      </c>
      <c r="H4" s="134"/>
      <c r="I4" s="134"/>
    </row>
    <row r="5" spans="3:11" s="55" customFormat="1" ht="21" customHeight="1" x14ac:dyDescent="0.2">
      <c r="C5" s="232" t="s">
        <v>66</v>
      </c>
      <c r="D5" s="137"/>
      <c r="E5" s="137"/>
      <c r="F5" s="135"/>
      <c r="G5" s="233" t="s">
        <v>66</v>
      </c>
      <c r="H5" s="137"/>
      <c r="I5" s="137"/>
    </row>
    <row r="6" spans="3:11" s="55" customFormat="1" ht="21" customHeight="1" x14ac:dyDescent="0.2">
      <c r="C6" s="129" t="s">
        <v>208</v>
      </c>
      <c r="D6" s="96">
        <v>200000</v>
      </c>
      <c r="E6" s="101">
        <v>0</v>
      </c>
      <c r="F6" s="135"/>
      <c r="G6" s="129" t="s">
        <v>208</v>
      </c>
      <c r="H6" s="96">
        <v>150000</v>
      </c>
      <c r="I6" s="101">
        <v>0</v>
      </c>
    </row>
    <row r="7" spans="3:11" s="55" customFormat="1" ht="21" customHeight="1" thickBot="1" x14ac:dyDescent="0.25">
      <c r="C7" s="138" t="s">
        <v>72</v>
      </c>
      <c r="D7" s="139">
        <f>SUM(D4:D6)</f>
        <v>200000</v>
      </c>
      <c r="E7" s="140">
        <f>SUM(E4:E6)</f>
        <v>0</v>
      </c>
      <c r="F7" s="135"/>
      <c r="G7" s="141" t="s">
        <v>72</v>
      </c>
      <c r="H7" s="139">
        <f t="shared" ref="H7:I7" si="0">SUM(H4:H6)</f>
        <v>150000</v>
      </c>
      <c r="I7" s="140">
        <f t="shared" si="0"/>
        <v>0</v>
      </c>
    </row>
    <row r="8" spans="3:11" s="55" customFormat="1" ht="16.25" customHeight="1" thickTop="1" x14ac:dyDescent="0.2">
      <c r="C8" s="142" t="s">
        <v>73</v>
      </c>
      <c r="D8" s="143"/>
      <c r="E8" s="143"/>
      <c r="F8" s="135"/>
      <c r="G8" s="143" t="s">
        <v>73</v>
      </c>
      <c r="H8" s="143"/>
      <c r="I8" s="143"/>
    </row>
    <row r="9" spans="3:11" s="55" customFormat="1" ht="16.25" customHeight="1" x14ac:dyDescent="0.2">
      <c r="C9" s="136" t="s">
        <v>74</v>
      </c>
      <c r="D9" s="137"/>
      <c r="E9" s="137"/>
      <c r="F9" s="135"/>
      <c r="G9" s="137" t="s">
        <v>74</v>
      </c>
      <c r="H9" s="137"/>
      <c r="I9" s="137"/>
    </row>
    <row r="10" spans="3:11" s="55" customFormat="1" ht="21" customHeight="1" x14ac:dyDescent="0.2">
      <c r="C10" s="143" t="s">
        <v>206</v>
      </c>
      <c r="D10" s="143">
        <v>0</v>
      </c>
      <c r="E10" s="143">
        <v>0</v>
      </c>
      <c r="F10" s="135"/>
      <c r="G10" s="143" t="s">
        <v>206</v>
      </c>
      <c r="H10" s="143">
        <v>393940</v>
      </c>
      <c r="I10" s="143">
        <v>0</v>
      </c>
    </row>
    <row r="11" spans="3:11" s="55" customFormat="1" ht="21" customHeight="1" x14ac:dyDescent="0.2">
      <c r="C11" s="96" t="s">
        <v>207</v>
      </c>
      <c r="D11" s="96">
        <v>0</v>
      </c>
      <c r="E11" s="96">
        <v>0</v>
      </c>
      <c r="F11" s="135"/>
      <c r="G11" s="96" t="s">
        <v>207</v>
      </c>
      <c r="H11" s="96">
        <v>53000</v>
      </c>
      <c r="I11" s="96">
        <v>0</v>
      </c>
    </row>
    <row r="12" spans="3:11" s="55" customFormat="1" ht="21" customHeight="1" thickBot="1" x14ac:dyDescent="0.25">
      <c r="C12" s="138" t="s">
        <v>72</v>
      </c>
      <c r="D12" s="139">
        <f>SUM(D8:D11)</f>
        <v>0</v>
      </c>
      <c r="E12" s="139">
        <f>SUM(E8:E11)</f>
        <v>0</v>
      </c>
      <c r="F12" s="135"/>
      <c r="G12" s="141" t="s">
        <v>72</v>
      </c>
      <c r="H12" s="139">
        <f>SUM(H8:H11)</f>
        <v>446940</v>
      </c>
      <c r="I12" s="139">
        <f>SUM(I8:I11)</f>
        <v>0</v>
      </c>
    </row>
    <row r="13" spans="3:11" s="55" customFormat="1" ht="21" customHeight="1" thickTop="1" x14ac:dyDescent="0.2">
      <c r="C13" s="144" t="s">
        <v>9</v>
      </c>
      <c r="D13" s="137">
        <f>D7+D12</f>
        <v>200000</v>
      </c>
      <c r="E13" s="137">
        <f>E7+E12</f>
        <v>0</v>
      </c>
      <c r="F13" s="135"/>
      <c r="G13" s="145" t="s">
        <v>9</v>
      </c>
      <c r="H13" s="137">
        <f>H7+H12</f>
        <v>596940</v>
      </c>
      <c r="I13" s="137">
        <f>I7+I12</f>
        <v>0</v>
      </c>
    </row>
    <row r="14" spans="3:11" s="55" customFormat="1" ht="21" customHeight="1" x14ac:dyDescent="0.2">
      <c r="C14" s="71"/>
      <c r="D14" s="72"/>
      <c r="E14" s="72"/>
      <c r="F14" s="70"/>
      <c r="G14" s="73"/>
      <c r="H14" s="72"/>
      <c r="I14" s="72"/>
    </row>
    <row r="15" spans="3:11" ht="6.75" customHeight="1" x14ac:dyDescent="0.2">
      <c r="C15" s="74"/>
      <c r="D15" s="75"/>
      <c r="E15" s="75"/>
      <c r="F15" s="51"/>
      <c r="G15" s="51"/>
      <c r="H15" s="51"/>
      <c r="I15" s="76"/>
      <c r="J15" s="52"/>
      <c r="K15" s="52"/>
    </row>
    <row r="16" spans="3:11" ht="18.75" customHeight="1" x14ac:dyDescent="0.2">
      <c r="C16" s="52"/>
      <c r="D16" s="51"/>
      <c r="E16" s="51"/>
      <c r="F16" s="51"/>
      <c r="G16" s="51"/>
      <c r="H16" s="51"/>
      <c r="I16" s="76"/>
      <c r="J16" s="52"/>
      <c r="K16" s="52"/>
    </row>
    <row r="17" spans="3:10" x14ac:dyDescent="0.2">
      <c r="C17" s="52"/>
      <c r="D17" s="77"/>
      <c r="E17" s="77"/>
      <c r="F17" s="77"/>
      <c r="G17" s="77"/>
      <c r="H17" s="52"/>
      <c r="I17" s="52"/>
      <c r="J17" s="52"/>
    </row>
  </sheetData>
  <phoneticPr fontId="4"/>
  <pageMargins left="0.59055118110236227" right="0.11811023622047245" top="0.47244094488188981" bottom="0.59055118110236227" header="0.31496062992125984" footer="0.31496062992125984"/>
  <pageSetup paperSize="9" scale="105" orientation="landscape" r:id="rId1"/>
  <rowBreaks count="1" manualBreakCount="1">
    <brk id="14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26</vt:i4>
      </vt:variant>
    </vt:vector>
  </HeadingPairs>
  <TitlesOfParts>
    <vt:vector size="50" baseType="lpstr">
      <vt:lpstr>有形固定資産</vt:lpstr>
      <vt:lpstr>有形固定資産 (千円)</vt:lpstr>
      <vt:lpstr>投資及び出資金の明細</vt:lpstr>
      <vt:lpstr>投資及び出資金の明細 (千円)</vt:lpstr>
      <vt:lpstr>基金</vt:lpstr>
      <vt:lpstr>基金 (千円)</vt:lpstr>
      <vt:lpstr>貸付金</vt:lpstr>
      <vt:lpstr>貸付金 (千円)</vt:lpstr>
      <vt:lpstr>未収金及び長期延滞債権</vt:lpstr>
      <vt:lpstr>未収金及び長期延滞債権 (千円)</vt:lpstr>
      <vt:lpstr>地方債（借入先別）</vt:lpstr>
      <vt:lpstr>地方債（借入先別） (千円)</vt:lpstr>
      <vt:lpstr>地方債（利率別など）</vt:lpstr>
      <vt:lpstr>地方債（利率別など） (千円)</vt:lpstr>
      <vt:lpstr>引当金</vt:lpstr>
      <vt:lpstr>引当金 (千円)</vt:lpstr>
      <vt:lpstr>補助金</vt:lpstr>
      <vt:lpstr>補助金 (千円)</vt:lpstr>
      <vt:lpstr>財源明細</vt:lpstr>
      <vt:lpstr>財源明細 (千円)</vt:lpstr>
      <vt:lpstr>財源情報明細</vt:lpstr>
      <vt:lpstr>財源情報明細 (千円)</vt:lpstr>
      <vt:lpstr>資金明細</vt:lpstr>
      <vt:lpstr>資金明細 (千円)</vt:lpstr>
      <vt:lpstr>引当金!Print_Area</vt:lpstr>
      <vt:lpstr>'引当金 (千円)'!Print_Area</vt:lpstr>
      <vt:lpstr>基金!Print_Area</vt:lpstr>
      <vt:lpstr>'基金 (千円)'!Print_Area</vt:lpstr>
      <vt:lpstr>財源情報明細!Print_Area</vt:lpstr>
      <vt:lpstr>'財源情報明細 (千円)'!Print_Area</vt:lpstr>
      <vt:lpstr>財源明細!Print_Area</vt:lpstr>
      <vt:lpstr>'財源明細 (千円)'!Print_Area</vt:lpstr>
      <vt:lpstr>貸付金!Print_Area</vt:lpstr>
      <vt:lpstr>'貸付金 (千円)'!Print_Area</vt:lpstr>
      <vt:lpstr>'地方債（借入先別）'!Print_Area</vt:lpstr>
      <vt:lpstr>'地方債（借入先別） (千円)'!Print_Area</vt:lpstr>
      <vt:lpstr>'地方債（利率別など）'!Print_Area</vt:lpstr>
      <vt:lpstr>'地方債（利率別など） (千円)'!Print_Area</vt:lpstr>
      <vt:lpstr>投資及び出資金の明細!Print_Area</vt:lpstr>
      <vt:lpstr>'投資及び出資金の明細 (千円)'!Print_Area</vt:lpstr>
      <vt:lpstr>補助金!Print_Area</vt:lpstr>
      <vt:lpstr>'補助金 (千円)'!Print_Area</vt:lpstr>
      <vt:lpstr>未収金及び長期延滞債権!Print_Area</vt:lpstr>
      <vt:lpstr>'未収金及び長期延滞債権 (千円)'!Print_Area</vt:lpstr>
      <vt:lpstr>有形固定資産!Print_Area</vt:lpstr>
      <vt:lpstr>'有形固定資産 (千円)'!Print_Area</vt:lpstr>
      <vt:lpstr>投資及び出資金の明細!Print_Titles</vt:lpstr>
      <vt:lpstr>'投資及び出資金の明細 (千円)'!Print_Titles</vt:lpstr>
      <vt:lpstr>補助金!Print_Titles</vt:lpstr>
      <vt:lpstr>'補助金 (千円)'!Print_Titles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kawag</cp:lastModifiedBy>
  <cp:lastPrinted>2021-03-04T03:58:30Z</cp:lastPrinted>
  <dcterms:created xsi:type="dcterms:W3CDTF">2014-03-27T08:10:30Z</dcterms:created>
  <dcterms:modified xsi:type="dcterms:W3CDTF">2021-03-04T03:58:32Z</dcterms:modified>
</cp:coreProperties>
</file>