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g\Desktop\作業フォルダ\①業務フォルダ\知夫村（更新完了）\令和3年度\公会計\⑥財務書類\④附属明細書\①一般会計等\"/>
    </mc:Choice>
  </mc:AlternateContent>
  <xr:revisionPtr revIDLastSave="0" documentId="13_ncr:1_{4C9F1335-26D7-4B7E-97C2-F1A6D7209B90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有形固定資産" sheetId="7" r:id="rId1"/>
    <sheet name="有形固定資産 (千円)" sheetId="19" r:id="rId2"/>
    <sheet name="投資及び出資金の明細" sheetId="8" r:id="rId3"/>
    <sheet name="投資及び出資金の明細 (千円)" sheetId="20" r:id="rId4"/>
    <sheet name="基金" sheetId="9" r:id="rId5"/>
    <sheet name="基金 (千円)" sheetId="21" r:id="rId6"/>
    <sheet name="貸付金" sheetId="10" r:id="rId7"/>
    <sheet name="貸付金 (千円)" sheetId="22" r:id="rId8"/>
    <sheet name="未収金及び長期延滞債権" sheetId="11" r:id="rId9"/>
    <sheet name="未収金及び長期延滞債権 (千円)" sheetId="23" r:id="rId10"/>
    <sheet name="地方債（借入先別）" sheetId="12" r:id="rId11"/>
    <sheet name="地方債（借入先別） (千円)" sheetId="24" r:id="rId12"/>
    <sheet name="地方債（利率別など）" sheetId="13" r:id="rId13"/>
    <sheet name="地方債（利率別など） (千円)" sheetId="25" r:id="rId14"/>
    <sheet name="引当金" sheetId="14" r:id="rId15"/>
    <sheet name="引当金 (千円)" sheetId="26" r:id="rId16"/>
    <sheet name="補助金" sheetId="15" r:id="rId17"/>
    <sheet name="補助金 (千円)" sheetId="27" r:id="rId18"/>
    <sheet name="財源明細" sheetId="16" r:id="rId19"/>
    <sheet name="財源明細 (千円)" sheetId="28" r:id="rId20"/>
    <sheet name="財源情報明細" sheetId="17" r:id="rId21"/>
    <sheet name="財源情報明細 (千円)" sheetId="29" r:id="rId22"/>
    <sheet name="資金明細" sheetId="18" r:id="rId23"/>
    <sheet name="資金明細 (千円)" sheetId="30" r:id="rId24"/>
  </sheets>
  <definedNames>
    <definedName name="_xlnm._FilterDatabase" localSheetId="2" hidden="1">投資及び出資金の明細!$A$8:$N$20</definedName>
    <definedName name="_xlnm.Print_Area" localSheetId="14">引当金!$A$1:$H$7</definedName>
    <definedName name="_xlnm.Print_Area" localSheetId="15">'引当金 (千円)'!$A$1:$H$7</definedName>
    <definedName name="_xlnm.Print_Area" localSheetId="4">基金!$B$1:$L$18</definedName>
    <definedName name="_xlnm.Print_Area" localSheetId="5">'基金 (千円)'!$B$1:$L$18</definedName>
    <definedName name="_xlnm.Print_Area" localSheetId="20">財源情報明細!$B$1:$I$10</definedName>
    <definedName name="_xlnm.Print_Area" localSheetId="21">'財源情報明細 (千円)'!$B$1:$I$10</definedName>
    <definedName name="_xlnm.Print_Area" localSheetId="18">財源明細!$A$1:$G$29</definedName>
    <definedName name="_xlnm.Print_Area" localSheetId="19">'財源明細 (千円)'!$A$1:$G$30</definedName>
    <definedName name="_xlnm.Print_Area" localSheetId="6">貸付金!$A$1:$H$10</definedName>
    <definedName name="_xlnm.Print_Area" localSheetId="7">'貸付金 (千円)'!$A$1:$H$10</definedName>
    <definedName name="_xlnm.Print_Area" localSheetId="10">'地方債（借入先別）'!$A$1:$M$19</definedName>
    <definedName name="_xlnm.Print_Area" localSheetId="11">'地方債（借入先別） (千円)'!$A$1:$M$19</definedName>
    <definedName name="_xlnm.Print_Area" localSheetId="12">'地方債（利率別など）'!$B$1:$M$20</definedName>
    <definedName name="_xlnm.Print_Area" localSheetId="13">'地方債（利率別など） (千円)'!$B$1:$N$20</definedName>
    <definedName name="_xlnm.Print_Area" localSheetId="2">投資及び出資金の明細!$A$1:$M$21</definedName>
    <definedName name="_xlnm.Print_Area" localSheetId="3">'投資及び出資金の明細 (千円)'!$A$1:$M$21</definedName>
    <definedName name="_xlnm.Print_Area" localSheetId="16">補助金!$A$1:$H$19</definedName>
    <definedName name="_xlnm.Print_Area" localSheetId="17">'補助金 (千円)'!$A$1:$H$19</definedName>
    <definedName name="_xlnm.Print_Area" localSheetId="8">未収金及び長期延滞債権!$B$1:$I$13</definedName>
    <definedName name="_xlnm.Print_Area" localSheetId="9">'未収金及び長期延滞債権 (千円)'!$B$1:$I$13</definedName>
    <definedName name="_xlnm.Print_Area" localSheetId="0">有形固定資産!$A$1:$T$49</definedName>
    <definedName name="_xlnm.Print_Area" localSheetId="1">'有形固定資産 (千円)'!$A$1:$T$49</definedName>
    <definedName name="_xlnm.Print_Titles" localSheetId="2">投資及び出資金の明細!$B:$B,投資及び出資金の明細!$1:$1</definedName>
    <definedName name="_xlnm.Print_Titles" localSheetId="3">'投資及び出資金の明細 (千円)'!$B:$B,'投資及び出資金の明細 (千円)'!$1:$1</definedName>
    <definedName name="_xlnm.Print_Titles" localSheetId="16">補助金!$B:$B,補助金!$2:$4</definedName>
    <definedName name="_xlnm.Print_Titles" localSheetId="17">'補助金 (千円)'!$B:$B,'補助金 (千円)'!$2:$4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3" l="1"/>
  <c r="G15" i="27"/>
  <c r="G14" i="27"/>
  <c r="G13" i="27"/>
  <c r="G11" i="27"/>
  <c r="G12" i="27"/>
  <c r="G9" i="27"/>
  <c r="G8" i="27"/>
  <c r="G7" i="27"/>
  <c r="G6" i="27"/>
  <c r="G5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E9" i="27"/>
  <c r="E8" i="27"/>
  <c r="E7" i="27"/>
  <c r="E6" i="27"/>
  <c r="E5" i="27"/>
  <c r="D16" i="27"/>
  <c r="D15" i="27"/>
  <c r="D14" i="27"/>
  <c r="D13" i="27"/>
  <c r="D12" i="27"/>
  <c r="D11" i="27"/>
  <c r="D9" i="27"/>
  <c r="D8" i="27"/>
  <c r="D7" i="27"/>
  <c r="D6" i="27"/>
  <c r="D5" i="27"/>
  <c r="F29" i="28" l="1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D16" i="28"/>
  <c r="D15" i="28"/>
  <c r="D14" i="28"/>
  <c r="D13" i="28"/>
  <c r="D12" i="28"/>
  <c r="D11" i="28"/>
  <c r="D10" i="28"/>
  <c r="D9" i="28"/>
  <c r="D8" i="28"/>
  <c r="D7" i="28"/>
  <c r="D6" i="28"/>
  <c r="C5" i="13"/>
  <c r="C9" i="10"/>
  <c r="E5" i="17" l="1"/>
  <c r="F5" i="16"/>
  <c r="F18" i="15" l="1"/>
  <c r="F17" i="15"/>
  <c r="F10" i="15"/>
  <c r="D16" i="9"/>
  <c r="F4" i="8"/>
  <c r="G8" i="10" l="1"/>
  <c r="G7" i="10"/>
  <c r="G7" i="22" s="1"/>
  <c r="G6" i="10"/>
  <c r="G5" i="10"/>
  <c r="F8" i="22"/>
  <c r="E8" i="22"/>
  <c r="D8" i="22"/>
  <c r="F7" i="22"/>
  <c r="E7" i="22"/>
  <c r="D7" i="22"/>
  <c r="F6" i="22"/>
  <c r="E6" i="22"/>
  <c r="D6" i="22"/>
  <c r="F5" i="22"/>
  <c r="E5" i="22"/>
  <c r="D5" i="22"/>
  <c r="C8" i="22"/>
  <c r="C7" i="22"/>
  <c r="C6" i="22"/>
  <c r="C5" i="22"/>
  <c r="B8" i="22"/>
  <c r="B7" i="22"/>
  <c r="B6" i="22"/>
  <c r="B5" i="22"/>
  <c r="D5" i="28"/>
  <c r="G9" i="10" l="1"/>
  <c r="F17" i="16"/>
  <c r="F28" i="16" s="1"/>
  <c r="G16" i="27"/>
  <c r="E16" i="27"/>
  <c r="E15" i="27"/>
  <c r="E14" i="27"/>
  <c r="E13" i="27"/>
  <c r="E12" i="27"/>
  <c r="E11" i="27"/>
  <c r="L13" i="17"/>
  <c r="H5" i="17" s="1"/>
  <c r="E9" i="17"/>
  <c r="C17" i="12" l="1"/>
  <c r="C16" i="12"/>
  <c r="C14" i="12"/>
  <c r="C12" i="12"/>
  <c r="C11" i="12"/>
  <c r="C10" i="12"/>
  <c r="C8" i="12"/>
  <c r="C7" i="12"/>
  <c r="C15" i="12"/>
  <c r="C9" i="12"/>
  <c r="G6" i="14" l="1"/>
  <c r="G5" i="14"/>
  <c r="C10" i="23"/>
  <c r="G10" i="23" s="1"/>
  <c r="I6" i="23"/>
  <c r="H6" i="23"/>
  <c r="G6" i="23"/>
  <c r="E6" i="23"/>
  <c r="D6" i="23"/>
  <c r="C6" i="23"/>
  <c r="G8" i="22"/>
  <c r="G6" i="22"/>
  <c r="G5" i="22"/>
  <c r="C15" i="21"/>
  <c r="C14" i="21"/>
  <c r="C13" i="21"/>
  <c r="C12" i="21"/>
  <c r="C11" i="21"/>
  <c r="C10" i="21"/>
  <c r="C9" i="21"/>
  <c r="C8" i="21"/>
  <c r="C7" i="21"/>
  <c r="C6" i="21"/>
  <c r="C5" i="21"/>
  <c r="H19" i="8"/>
  <c r="H18" i="8"/>
  <c r="H17" i="8"/>
  <c r="H16" i="8"/>
  <c r="H15" i="8"/>
  <c r="H14" i="8"/>
  <c r="H13" i="8"/>
  <c r="H12" i="8"/>
  <c r="H11" i="8"/>
  <c r="H10" i="8"/>
  <c r="H9" i="8"/>
  <c r="H4" i="8"/>
  <c r="C9" i="22" l="1"/>
  <c r="G7" i="14"/>
  <c r="F7" i="14"/>
  <c r="E7" i="14"/>
  <c r="D7" i="14"/>
  <c r="C7" i="14"/>
  <c r="G6" i="26"/>
  <c r="F6" i="26"/>
  <c r="E6" i="26"/>
  <c r="D6" i="26"/>
  <c r="C6" i="26"/>
  <c r="M13" i="25"/>
  <c r="G9" i="22"/>
  <c r="F9" i="10"/>
  <c r="F9" i="22" s="1"/>
  <c r="E9" i="10"/>
  <c r="E9" i="22" s="1"/>
  <c r="D9" i="10"/>
  <c r="D9" i="22" s="1"/>
  <c r="D16" i="21"/>
  <c r="H11" i="21"/>
  <c r="H10" i="21"/>
  <c r="H9" i="21"/>
  <c r="H8" i="21"/>
  <c r="H7" i="21"/>
  <c r="H6" i="21"/>
  <c r="I11" i="21"/>
  <c r="G11" i="21"/>
  <c r="F11" i="21"/>
  <c r="E11" i="21"/>
  <c r="D11" i="21"/>
  <c r="I12" i="21"/>
  <c r="G12" i="21"/>
  <c r="F12" i="21"/>
  <c r="E12" i="21"/>
  <c r="D12" i="21"/>
  <c r="I13" i="21"/>
  <c r="G13" i="21"/>
  <c r="F13" i="21"/>
  <c r="E13" i="21"/>
  <c r="D13" i="21"/>
  <c r="I14" i="21"/>
  <c r="G14" i="21"/>
  <c r="F14" i="21"/>
  <c r="E14" i="21"/>
  <c r="D14" i="21"/>
  <c r="I15" i="21"/>
  <c r="G15" i="21"/>
  <c r="F15" i="21"/>
  <c r="E15" i="21"/>
  <c r="D15" i="21"/>
  <c r="I10" i="21"/>
  <c r="G10" i="21"/>
  <c r="F10" i="21"/>
  <c r="E10" i="21"/>
  <c r="D10" i="21"/>
  <c r="I9" i="21"/>
  <c r="G9" i="21"/>
  <c r="F9" i="21"/>
  <c r="E9" i="21"/>
  <c r="D9" i="21"/>
  <c r="I8" i="21"/>
  <c r="G8" i="21"/>
  <c r="F8" i="21"/>
  <c r="E8" i="21"/>
  <c r="D8" i="21"/>
  <c r="I7" i="21"/>
  <c r="G7" i="21"/>
  <c r="F7" i="21"/>
  <c r="E7" i="21"/>
  <c r="D7" i="21"/>
  <c r="I6" i="21"/>
  <c r="G6" i="21"/>
  <c r="F6" i="21"/>
  <c r="E6" i="21"/>
  <c r="D6" i="21"/>
  <c r="H15" i="21"/>
  <c r="H14" i="21"/>
  <c r="H13" i="21"/>
  <c r="H12" i="21"/>
  <c r="K4" i="20"/>
  <c r="J4" i="20"/>
  <c r="H4" i="20"/>
  <c r="G4" i="20"/>
  <c r="E4" i="20"/>
  <c r="D4" i="20"/>
  <c r="C4" i="20"/>
  <c r="B4" i="20"/>
  <c r="K5" i="8"/>
  <c r="J5" i="8"/>
  <c r="G5" i="8"/>
  <c r="E5" i="8"/>
  <c r="D5" i="8"/>
  <c r="C5" i="8"/>
  <c r="I4" i="8"/>
  <c r="I4" i="20" s="1"/>
  <c r="F4" i="20" l="1"/>
  <c r="R47" i="19" l="1"/>
  <c r="R46" i="19"/>
  <c r="R45" i="19"/>
  <c r="R44" i="19"/>
  <c r="R43" i="19"/>
  <c r="R42" i="19"/>
  <c r="R40" i="19"/>
  <c r="R39" i="19"/>
  <c r="R38" i="19"/>
  <c r="R37" i="19"/>
  <c r="R36" i="19"/>
  <c r="R35" i="19"/>
  <c r="R34" i="19"/>
  <c r="R33" i="19"/>
  <c r="R32" i="19"/>
  <c r="R31" i="19"/>
  <c r="P47" i="19"/>
  <c r="P46" i="19"/>
  <c r="P45" i="19"/>
  <c r="P44" i="19"/>
  <c r="P43" i="19"/>
  <c r="P42" i="19"/>
  <c r="P40" i="19"/>
  <c r="P39" i="19"/>
  <c r="P38" i="19"/>
  <c r="P37" i="19"/>
  <c r="P36" i="19"/>
  <c r="P35" i="19"/>
  <c r="P34" i="19"/>
  <c r="P33" i="19"/>
  <c r="P32" i="19"/>
  <c r="N47" i="19"/>
  <c r="N46" i="19"/>
  <c r="N45" i="19"/>
  <c r="N44" i="19"/>
  <c r="N43" i="19"/>
  <c r="N42" i="19"/>
  <c r="N40" i="19"/>
  <c r="N39" i="19"/>
  <c r="N38" i="19"/>
  <c r="N37" i="19"/>
  <c r="N36" i="19"/>
  <c r="N35" i="19"/>
  <c r="N34" i="19"/>
  <c r="N33" i="19"/>
  <c r="N32" i="19"/>
  <c r="L47" i="19"/>
  <c r="L46" i="19"/>
  <c r="L45" i="19"/>
  <c r="L44" i="19"/>
  <c r="L43" i="19"/>
  <c r="L42" i="19"/>
  <c r="L40" i="19"/>
  <c r="L39" i="19"/>
  <c r="L38" i="19"/>
  <c r="L37" i="19"/>
  <c r="L36" i="19"/>
  <c r="L35" i="19"/>
  <c r="L34" i="19"/>
  <c r="L33" i="19"/>
  <c r="L32" i="19"/>
  <c r="J47" i="19"/>
  <c r="J46" i="19"/>
  <c r="J45" i="19"/>
  <c r="J44" i="19"/>
  <c r="J43" i="19"/>
  <c r="J42" i="19"/>
  <c r="J40" i="19"/>
  <c r="J39" i="19"/>
  <c r="J38" i="19"/>
  <c r="J37" i="19"/>
  <c r="J36" i="19"/>
  <c r="J35" i="19"/>
  <c r="J34" i="19"/>
  <c r="J33" i="19"/>
  <c r="J32" i="19"/>
  <c r="H47" i="19"/>
  <c r="H46" i="19"/>
  <c r="H45" i="19"/>
  <c r="H44" i="19"/>
  <c r="H43" i="19"/>
  <c r="H42" i="19"/>
  <c r="H40" i="19"/>
  <c r="H39" i="19"/>
  <c r="H38" i="19"/>
  <c r="H37" i="19"/>
  <c r="H36" i="19"/>
  <c r="H35" i="19"/>
  <c r="H34" i="19"/>
  <c r="H33" i="19"/>
  <c r="H32" i="19"/>
  <c r="F47" i="19"/>
  <c r="F46" i="19"/>
  <c r="F45" i="19"/>
  <c r="F44" i="19"/>
  <c r="F43" i="19"/>
  <c r="F42" i="19"/>
  <c r="F40" i="19"/>
  <c r="F39" i="19"/>
  <c r="F38" i="19"/>
  <c r="F37" i="19"/>
  <c r="F36" i="19"/>
  <c r="F35" i="19"/>
  <c r="F34" i="19"/>
  <c r="F33" i="19"/>
  <c r="F32" i="19"/>
  <c r="D47" i="19"/>
  <c r="D46" i="19"/>
  <c r="D45" i="19"/>
  <c r="D44" i="19"/>
  <c r="D43" i="19"/>
  <c r="D42" i="19"/>
  <c r="D40" i="19"/>
  <c r="D39" i="19"/>
  <c r="D38" i="19"/>
  <c r="D37" i="19"/>
  <c r="D36" i="19"/>
  <c r="D35" i="19"/>
  <c r="D34" i="19"/>
  <c r="D33" i="19"/>
  <c r="D32" i="19"/>
  <c r="N25" i="19"/>
  <c r="N24" i="19"/>
  <c r="N23" i="19"/>
  <c r="N22" i="19"/>
  <c r="N21" i="19"/>
  <c r="N20" i="19"/>
  <c r="N18" i="19"/>
  <c r="N17" i="19"/>
  <c r="N16" i="19"/>
  <c r="N15" i="19"/>
  <c r="N14" i="19"/>
  <c r="N13" i="19"/>
  <c r="N12" i="19"/>
  <c r="N11" i="19"/>
  <c r="N10" i="19"/>
  <c r="L25" i="19"/>
  <c r="L24" i="19"/>
  <c r="L23" i="19"/>
  <c r="L22" i="19"/>
  <c r="L21" i="19"/>
  <c r="L20" i="19"/>
  <c r="L18" i="19"/>
  <c r="L17" i="19"/>
  <c r="L16" i="19"/>
  <c r="L15" i="19"/>
  <c r="L14" i="19"/>
  <c r="L13" i="19"/>
  <c r="L12" i="19"/>
  <c r="L11" i="19"/>
  <c r="L10" i="19"/>
  <c r="H25" i="19"/>
  <c r="H24" i="19"/>
  <c r="H23" i="19"/>
  <c r="H22" i="19"/>
  <c r="H21" i="19"/>
  <c r="H20" i="19"/>
  <c r="H18" i="19"/>
  <c r="H17" i="19"/>
  <c r="H16" i="19"/>
  <c r="H15" i="19"/>
  <c r="H14" i="19"/>
  <c r="H13" i="19"/>
  <c r="H12" i="19"/>
  <c r="H11" i="19"/>
  <c r="H10" i="19"/>
  <c r="F25" i="19"/>
  <c r="F24" i="19"/>
  <c r="F23" i="19"/>
  <c r="F22" i="19"/>
  <c r="F21" i="19"/>
  <c r="F20" i="19"/>
  <c r="F18" i="19"/>
  <c r="F17" i="19"/>
  <c r="F16" i="19"/>
  <c r="F15" i="19"/>
  <c r="F14" i="19"/>
  <c r="F13" i="19"/>
  <c r="F12" i="19"/>
  <c r="F11" i="19"/>
  <c r="F10" i="19"/>
  <c r="D25" i="19"/>
  <c r="D24" i="19"/>
  <c r="D23" i="19"/>
  <c r="D22" i="19"/>
  <c r="D21" i="19"/>
  <c r="D20" i="19"/>
  <c r="D18" i="19"/>
  <c r="D17" i="19"/>
  <c r="D16" i="19"/>
  <c r="D15" i="19"/>
  <c r="D14" i="19"/>
  <c r="D13" i="19"/>
  <c r="D12" i="19"/>
  <c r="D11" i="19"/>
  <c r="D10" i="19"/>
  <c r="K19" i="8"/>
  <c r="K19" i="20" s="1"/>
  <c r="K18" i="8"/>
  <c r="K18" i="20" s="1"/>
  <c r="K17" i="8"/>
  <c r="K17" i="20" s="1"/>
  <c r="K16" i="8"/>
  <c r="K16" i="20" s="1"/>
  <c r="K15" i="8"/>
  <c r="K15" i="20" s="1"/>
  <c r="K14" i="8"/>
  <c r="K14" i="20" s="1"/>
  <c r="K13" i="8"/>
  <c r="K13" i="20" s="1"/>
  <c r="K12" i="8"/>
  <c r="K12" i="20" s="1"/>
  <c r="K11" i="8"/>
  <c r="K11" i="20" s="1"/>
  <c r="K10" i="8"/>
  <c r="K10" i="20" s="1"/>
  <c r="K9" i="8"/>
  <c r="K9" i="20" s="1"/>
  <c r="F19" i="8"/>
  <c r="F19" i="20" s="1"/>
  <c r="F18" i="8"/>
  <c r="F18" i="20" s="1"/>
  <c r="F17" i="8"/>
  <c r="F17" i="20" s="1"/>
  <c r="F16" i="8"/>
  <c r="F16" i="20" s="1"/>
  <c r="F15" i="8"/>
  <c r="F15" i="20" s="1"/>
  <c r="F14" i="8"/>
  <c r="F14" i="20" s="1"/>
  <c r="F13" i="8"/>
  <c r="F13" i="20" s="1"/>
  <c r="F12" i="8"/>
  <c r="F12" i="20" s="1"/>
  <c r="F11" i="8"/>
  <c r="F11" i="20" s="1"/>
  <c r="F10" i="8"/>
  <c r="I10" i="8" s="1"/>
  <c r="I10" i="20" s="1"/>
  <c r="F9" i="8"/>
  <c r="F9" i="20" s="1"/>
  <c r="B19" i="20"/>
  <c r="B18" i="20"/>
  <c r="B17" i="20"/>
  <c r="B16" i="20"/>
  <c r="B15" i="20"/>
  <c r="B14" i="20"/>
  <c r="B13" i="20"/>
  <c r="B12" i="20"/>
  <c r="B11" i="20"/>
  <c r="B10" i="20"/>
  <c r="B9" i="20"/>
  <c r="L19" i="20"/>
  <c r="J19" i="20"/>
  <c r="L18" i="20"/>
  <c r="J18" i="20"/>
  <c r="L17" i="20"/>
  <c r="J17" i="20"/>
  <c r="L16" i="20"/>
  <c r="J16" i="20"/>
  <c r="L15" i="20"/>
  <c r="J15" i="20"/>
  <c r="L14" i="20"/>
  <c r="J14" i="20"/>
  <c r="L13" i="20"/>
  <c r="J13" i="20"/>
  <c r="L12" i="20"/>
  <c r="J12" i="20"/>
  <c r="L11" i="20"/>
  <c r="J11" i="20"/>
  <c r="L10" i="20"/>
  <c r="J10" i="20"/>
  <c r="L9" i="20"/>
  <c r="J9" i="20"/>
  <c r="G19" i="20"/>
  <c r="E19" i="20"/>
  <c r="D19" i="20"/>
  <c r="C19" i="20"/>
  <c r="G18" i="20"/>
  <c r="E18" i="20"/>
  <c r="D18" i="20"/>
  <c r="C18" i="20"/>
  <c r="G17" i="20"/>
  <c r="E17" i="20"/>
  <c r="D17" i="20"/>
  <c r="C17" i="20"/>
  <c r="G16" i="20"/>
  <c r="E16" i="20"/>
  <c r="D16" i="20"/>
  <c r="C16" i="20"/>
  <c r="G15" i="20"/>
  <c r="E15" i="20"/>
  <c r="D15" i="20"/>
  <c r="C15" i="20"/>
  <c r="G14" i="20"/>
  <c r="E14" i="20"/>
  <c r="D14" i="20"/>
  <c r="C14" i="20"/>
  <c r="G13" i="20"/>
  <c r="E13" i="20"/>
  <c r="D13" i="20"/>
  <c r="C13" i="20"/>
  <c r="G12" i="20"/>
  <c r="E12" i="20"/>
  <c r="D12" i="20"/>
  <c r="C12" i="20"/>
  <c r="G11" i="20"/>
  <c r="E11" i="20"/>
  <c r="D11" i="20"/>
  <c r="C11" i="20"/>
  <c r="G10" i="20"/>
  <c r="E10" i="20"/>
  <c r="D10" i="20"/>
  <c r="C10" i="20"/>
  <c r="G9" i="20"/>
  <c r="E9" i="20"/>
  <c r="D9" i="20"/>
  <c r="C9" i="20"/>
  <c r="H19" i="20"/>
  <c r="H18" i="20"/>
  <c r="H17" i="20"/>
  <c r="H16" i="20"/>
  <c r="H15" i="20"/>
  <c r="H14" i="20"/>
  <c r="H13" i="20"/>
  <c r="H12" i="20"/>
  <c r="H11" i="20"/>
  <c r="H10" i="20"/>
  <c r="H9" i="20"/>
  <c r="I5" i="21"/>
  <c r="G5" i="21"/>
  <c r="F5" i="21"/>
  <c r="E5" i="21"/>
  <c r="D5" i="21"/>
  <c r="I10" i="23"/>
  <c r="H10" i="23"/>
  <c r="E10" i="23"/>
  <c r="D10" i="23"/>
  <c r="L17" i="24"/>
  <c r="K17" i="24"/>
  <c r="J17" i="24"/>
  <c r="I17" i="24"/>
  <c r="H17" i="24"/>
  <c r="G17" i="24"/>
  <c r="F17" i="24"/>
  <c r="L16" i="24"/>
  <c r="K16" i="24"/>
  <c r="J16" i="24"/>
  <c r="I16" i="24"/>
  <c r="H16" i="24"/>
  <c r="G16" i="24"/>
  <c r="F16" i="24"/>
  <c r="L15" i="24"/>
  <c r="K15" i="24"/>
  <c r="J15" i="24"/>
  <c r="I15" i="24"/>
  <c r="H15" i="24"/>
  <c r="G15" i="24"/>
  <c r="F15" i="24"/>
  <c r="L14" i="24"/>
  <c r="K14" i="24"/>
  <c r="J14" i="24"/>
  <c r="I14" i="24"/>
  <c r="H14" i="24"/>
  <c r="G14" i="24"/>
  <c r="F14" i="24"/>
  <c r="L12" i="24"/>
  <c r="K12" i="24"/>
  <c r="J12" i="24"/>
  <c r="I12" i="24"/>
  <c r="H12" i="24"/>
  <c r="G12" i="24"/>
  <c r="F12" i="24"/>
  <c r="L11" i="24"/>
  <c r="K11" i="24"/>
  <c r="J11" i="24"/>
  <c r="I11" i="24"/>
  <c r="H11" i="24"/>
  <c r="G11" i="24"/>
  <c r="F11" i="24"/>
  <c r="L10" i="24"/>
  <c r="K10" i="24"/>
  <c r="J10" i="24"/>
  <c r="I10" i="24"/>
  <c r="H10" i="24"/>
  <c r="G10" i="24"/>
  <c r="F10" i="24"/>
  <c r="L9" i="24"/>
  <c r="K9" i="24"/>
  <c r="J9" i="24"/>
  <c r="I9" i="24"/>
  <c r="H9" i="24"/>
  <c r="G9" i="24"/>
  <c r="F9" i="24"/>
  <c r="L8" i="24"/>
  <c r="K8" i="24"/>
  <c r="J8" i="24"/>
  <c r="I8" i="24"/>
  <c r="H8" i="24"/>
  <c r="G8" i="24"/>
  <c r="F8" i="24"/>
  <c r="L7" i="24"/>
  <c r="K7" i="24"/>
  <c r="J7" i="24"/>
  <c r="I7" i="24"/>
  <c r="H7" i="24"/>
  <c r="G7" i="24"/>
  <c r="F7" i="24"/>
  <c r="E17" i="24"/>
  <c r="E16" i="24"/>
  <c r="E15" i="24"/>
  <c r="E14" i="24"/>
  <c r="E12" i="24"/>
  <c r="E11" i="24"/>
  <c r="E10" i="24"/>
  <c r="E9" i="24"/>
  <c r="E8" i="24"/>
  <c r="E7" i="24"/>
  <c r="C17" i="24"/>
  <c r="C16" i="24"/>
  <c r="C15" i="24"/>
  <c r="C14" i="24"/>
  <c r="C12" i="24"/>
  <c r="C11" i="24"/>
  <c r="C10" i="24"/>
  <c r="C9" i="24"/>
  <c r="C8" i="24"/>
  <c r="C7" i="24"/>
  <c r="C19" i="25"/>
  <c r="L13" i="25"/>
  <c r="K13" i="25"/>
  <c r="J13" i="25"/>
  <c r="I13" i="25"/>
  <c r="H13" i="25"/>
  <c r="G13" i="25"/>
  <c r="F13" i="25"/>
  <c r="E13" i="25"/>
  <c r="D13" i="25"/>
  <c r="C13" i="25"/>
  <c r="K5" i="25"/>
  <c r="D5" i="25"/>
  <c r="J5" i="25"/>
  <c r="I5" i="25"/>
  <c r="H5" i="25"/>
  <c r="G5" i="25"/>
  <c r="F5" i="25"/>
  <c r="E5" i="25"/>
  <c r="C5" i="25"/>
  <c r="G5" i="26"/>
  <c r="F5" i="26"/>
  <c r="E5" i="26"/>
  <c r="D5" i="26"/>
  <c r="C5" i="26"/>
  <c r="F5" i="27"/>
  <c r="F5" i="28"/>
  <c r="H8" i="29"/>
  <c r="H7" i="29"/>
  <c r="H6" i="29"/>
  <c r="H5" i="29"/>
  <c r="F5" i="29"/>
  <c r="F6" i="29"/>
  <c r="F7" i="29"/>
  <c r="F8" i="29"/>
  <c r="E8" i="29"/>
  <c r="E7" i="29"/>
  <c r="E6" i="29"/>
  <c r="E5" i="29"/>
  <c r="D8" i="29"/>
  <c r="D7" i="29"/>
  <c r="D6" i="29"/>
  <c r="D5" i="29"/>
  <c r="C6" i="18"/>
  <c r="C6" i="30" s="1"/>
  <c r="C5" i="30"/>
  <c r="F5" i="8" l="1"/>
  <c r="I14" i="8"/>
  <c r="I14" i="20" s="1"/>
  <c r="I16" i="8"/>
  <c r="I16" i="20" s="1"/>
  <c r="I11" i="8"/>
  <c r="I11" i="20" s="1"/>
  <c r="F10" i="20"/>
  <c r="I9" i="8"/>
  <c r="I9" i="20" s="1"/>
  <c r="I15" i="8"/>
  <c r="I15" i="20" s="1"/>
  <c r="I17" i="8"/>
  <c r="I17" i="20" s="1"/>
  <c r="I18" i="8"/>
  <c r="I18" i="20" s="1"/>
  <c r="I19" i="8"/>
  <c r="I19" i="20" s="1"/>
  <c r="I12" i="8"/>
  <c r="I12" i="20" s="1"/>
  <c r="I13" i="8"/>
  <c r="I13" i="20" s="1"/>
  <c r="G16" i="9"/>
  <c r="G16" i="21" s="1"/>
  <c r="I5" i="8" l="1"/>
  <c r="G7" i="26"/>
  <c r="F7" i="26"/>
  <c r="I18" i="12"/>
  <c r="I18" i="24" s="1"/>
  <c r="J18" i="12"/>
  <c r="J18" i="24" s="1"/>
  <c r="K18" i="12"/>
  <c r="K18" i="24" s="1"/>
  <c r="H7" i="11"/>
  <c r="H7" i="23" s="1"/>
  <c r="I7" i="11"/>
  <c r="I7" i="23" s="1"/>
  <c r="D7" i="11"/>
  <c r="E7" i="11"/>
  <c r="E7" i="23" s="1"/>
  <c r="J5" i="20"/>
  <c r="D7" i="23" l="1"/>
  <c r="C20" i="8"/>
  <c r="C20" i="20" s="1"/>
  <c r="D20" i="8"/>
  <c r="D20" i="20" s="1"/>
  <c r="E20" i="8"/>
  <c r="E20" i="20" s="1"/>
  <c r="F20" i="8"/>
  <c r="F20" i="20" s="1"/>
  <c r="G20" i="8"/>
  <c r="G20" i="20" s="1"/>
  <c r="I20" i="8"/>
  <c r="I20" i="20" s="1"/>
  <c r="J20" i="8"/>
  <c r="J20" i="20" s="1"/>
  <c r="K20" i="8"/>
  <c r="K20" i="20" s="1"/>
  <c r="L20" i="8"/>
  <c r="L20" i="20" s="1"/>
  <c r="C5" i="20"/>
  <c r="D5" i="20"/>
  <c r="E5" i="20"/>
  <c r="F5" i="20"/>
  <c r="G5" i="20"/>
  <c r="I5" i="20"/>
  <c r="K5" i="20"/>
  <c r="C18" i="12" l="1"/>
  <c r="C18" i="24" s="1"/>
  <c r="E18" i="12"/>
  <c r="E18" i="24" s="1"/>
  <c r="F18" i="12"/>
  <c r="F18" i="24" s="1"/>
  <c r="G18" i="12"/>
  <c r="G18" i="24" s="1"/>
  <c r="H18" i="12"/>
  <c r="H18" i="24" s="1"/>
  <c r="L18" i="12"/>
  <c r="L18" i="24" s="1"/>
  <c r="E9" i="29" l="1"/>
  <c r="H9" i="17"/>
  <c r="H9" i="29" s="1"/>
  <c r="F9" i="17"/>
  <c r="F9" i="29" s="1"/>
  <c r="D9" i="17"/>
  <c r="D9" i="29" s="1"/>
  <c r="G8" i="17"/>
  <c r="G8" i="29" s="1"/>
  <c r="G7" i="17"/>
  <c r="G7" i="29" s="1"/>
  <c r="G6" i="17"/>
  <c r="G6" i="29" s="1"/>
  <c r="G5" i="17"/>
  <c r="G5" i="29" s="1"/>
  <c r="F23" i="16"/>
  <c r="F20" i="16"/>
  <c r="F24" i="16" l="1"/>
  <c r="G9" i="17"/>
  <c r="G9" i="29" s="1"/>
  <c r="E7" i="26"/>
  <c r="D7" i="26"/>
  <c r="C7" i="26"/>
  <c r="F29" i="16" l="1"/>
  <c r="F25" i="16"/>
  <c r="I11" i="11"/>
  <c r="H11" i="11"/>
  <c r="H11" i="23" s="1"/>
  <c r="E11" i="11"/>
  <c r="D11" i="11"/>
  <c r="D11" i="23" l="1"/>
  <c r="D12" i="11"/>
  <c r="D12" i="23" s="1"/>
  <c r="E12" i="11"/>
  <c r="E12" i="23" s="1"/>
  <c r="E11" i="23"/>
  <c r="I12" i="11"/>
  <c r="I12" i="23" s="1"/>
  <c r="I11" i="23"/>
  <c r="H12" i="11"/>
  <c r="H12" i="23" s="1"/>
  <c r="I16" i="9"/>
  <c r="I16" i="21" s="1"/>
  <c r="H5" i="21"/>
  <c r="F16" i="9"/>
  <c r="F16" i="21" s="1"/>
  <c r="E16" i="9"/>
  <c r="E16" i="21" s="1"/>
  <c r="H16" i="9" l="1"/>
  <c r="H16" i="21" s="1"/>
  <c r="R41" i="19"/>
  <c r="D41" i="19"/>
  <c r="P41" i="19"/>
  <c r="N41" i="19"/>
  <c r="L41" i="19"/>
  <c r="J41" i="19"/>
  <c r="H41" i="19"/>
  <c r="F41" i="19"/>
  <c r="F31" i="19"/>
  <c r="D31" i="19"/>
  <c r="P31" i="19"/>
  <c r="L31" i="19"/>
  <c r="J31" i="19"/>
  <c r="H31" i="19"/>
  <c r="N19" i="19"/>
  <c r="L19" i="19"/>
  <c r="H19" i="19"/>
  <c r="F19" i="19"/>
  <c r="D19" i="19"/>
  <c r="N9" i="19"/>
  <c r="L9" i="19"/>
  <c r="H9" i="19"/>
  <c r="F9" i="19"/>
  <c r="J13" i="19"/>
  <c r="J10" i="19"/>
  <c r="J20" i="19"/>
  <c r="P13" i="19" l="1"/>
  <c r="P22" i="19"/>
  <c r="J22" i="19"/>
  <c r="R48" i="19"/>
  <c r="P23" i="19"/>
  <c r="J23" i="19"/>
  <c r="P25" i="19"/>
  <c r="J25" i="19"/>
  <c r="P21" i="19"/>
  <c r="J21" i="19"/>
  <c r="P24" i="19"/>
  <c r="J24" i="19"/>
  <c r="P17" i="19"/>
  <c r="J17" i="19"/>
  <c r="N48" i="19"/>
  <c r="N31" i="19"/>
  <c r="P15" i="19"/>
  <c r="J15" i="19"/>
  <c r="P16" i="19"/>
  <c r="J16" i="19"/>
  <c r="P18" i="19"/>
  <c r="J18" i="19"/>
  <c r="P11" i="19"/>
  <c r="J11" i="19"/>
  <c r="P10" i="19"/>
  <c r="P14" i="19"/>
  <c r="J14" i="19"/>
  <c r="D26" i="19"/>
  <c r="D9" i="19"/>
  <c r="P12" i="19"/>
  <c r="J12" i="19"/>
  <c r="F26" i="19"/>
  <c r="N26" i="19"/>
  <c r="L48" i="19"/>
  <c r="F48" i="19"/>
  <c r="H26" i="19"/>
  <c r="H48" i="19"/>
  <c r="P48" i="19"/>
  <c r="J9" i="19"/>
  <c r="J19" i="19"/>
  <c r="L26" i="19"/>
  <c r="J48" i="19"/>
  <c r="D48" i="19"/>
  <c r="P19" i="19" l="1"/>
  <c r="P20" i="19"/>
  <c r="P9" i="19"/>
  <c r="J26" i="19"/>
  <c r="P26" i="19" l="1"/>
  <c r="D12" i="24" l="1"/>
  <c r="D11" i="24"/>
  <c r="D17" i="24"/>
  <c r="D16" i="24"/>
  <c r="D10" i="24"/>
  <c r="D9" i="24"/>
  <c r="D14" i="24"/>
  <c r="D15" i="24"/>
  <c r="D8" i="24"/>
  <c r="D7" i="24" l="1"/>
  <c r="D18" i="12"/>
  <c r="D18" i="24" s="1"/>
</calcChain>
</file>

<file path=xl/sharedStrings.xml><?xml version="1.0" encoding="utf-8"?>
<sst xmlns="http://schemas.openxmlformats.org/spreadsheetml/2006/main" count="622" uniqueCount="259">
  <si>
    <t>金額</t>
    <rPh sb="0" eb="2">
      <t>キンガク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</si>
  <si>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</si>
  <si>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</si>
  <si>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有価証券</t>
    <rPh sb="0" eb="2">
      <t>ユウカ</t>
    </rPh>
    <rPh sb="2" eb="4">
      <t>ショウケン</t>
    </rPh>
    <phoneticPr fontId="4"/>
  </si>
  <si>
    <t>長期貸付金</t>
    <rPh sb="0" eb="2">
      <t>チョウキ</t>
    </rPh>
    <rPh sb="2" eb="5">
      <t>カシツケキン</t>
    </rPh>
    <phoneticPr fontId="4"/>
  </si>
  <si>
    <t>減債基金</t>
    <rPh sb="0" eb="2">
      <t>ゲンサイ</t>
    </rPh>
    <rPh sb="2" eb="4">
      <t>キキン</t>
    </rPh>
    <phoneticPr fontId="4"/>
  </si>
  <si>
    <t>現金預金</t>
    <rPh sb="0" eb="2">
      <t>ゲンキン</t>
    </rPh>
    <rPh sb="2" eb="4">
      <t>ヨキン</t>
    </rPh>
    <phoneticPr fontId="4"/>
  </si>
  <si>
    <t>短期貸付金</t>
    <rPh sb="0" eb="2">
      <t>タンキ</t>
    </rPh>
    <rPh sb="2" eb="5">
      <t>カシツケキン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</si>
  <si>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</si>
  <si>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合計</t>
    <rPh sb="0" eb="2">
      <t>ゴウケイ</t>
    </rPh>
    <phoneticPr fontId="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</si>
  <si>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</si>
  <si>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</si>
  <si>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</si>
  <si>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</si>
  <si>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</si>
  <si>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</si>
  <si>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</si>
  <si>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</si>
  <si>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</si>
  <si>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</si>
  <si>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 xml:space="preserve">
本年度減少額
（C）</t>
    <rPh sb="1" eb="4">
      <t>ホンネンド</t>
    </rPh>
    <rPh sb="4" eb="7">
      <t>ゲンショウガク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</si>
  <si>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</si>
  <si>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</si>
  <si>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</si>
  <si>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</si>
  <si>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</si>
  <si>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4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</si>
  <si>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</si>
  <si>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4"/>
  </si>
  <si>
    <t>　　工作物</t>
    <rPh sb="2" eb="5">
      <t>コウサクブツ</t>
    </rPh>
    <phoneticPr fontId="4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</si>
  <si>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</si>
  <si>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</si>
  <si>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</si>
  <si>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4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</si>
  <si>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</si>
  <si>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</si>
  <si>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4"/>
  </si>
  <si>
    <t>　　建物</t>
    <rPh sb="2" eb="4">
      <t>タテモノ</t>
    </rPh>
    <phoneticPr fontId="11"/>
  </si>
  <si>
    <t xml:space="preserve"> 物品</t>
    <rPh sb="1" eb="3">
      <t>ブッピン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</si>
  <si>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</si>
  <si>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</si>
  <si>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</si>
  <si>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</si>
  <si>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</si>
  <si>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</si>
  <si>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</si>
  <si>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</si>
  <si>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</si>
  <si>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</si>
  <si>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</si>
  <si>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 xml:space="preserve">
資産
（B)</t>
    <rPh sb="1" eb="3">
      <t>シサン</t>
    </rPh>
    <phoneticPr fontId="4"/>
  </si>
  <si>
    <t xml:space="preserve">
負債
（C)</t>
    <rPh sb="1" eb="3">
      <t>フサイ</t>
    </rPh>
    <phoneticPr fontId="4"/>
  </si>
  <si>
    <t>純資産額
（B）－（C)
（D)</t>
    <rPh sb="0" eb="3">
      <t>ジュンシサン</t>
    </rPh>
    <rPh sb="3" eb="4">
      <t>ガク</t>
    </rPh>
    <phoneticPr fontId="4"/>
  </si>
  <si>
    <t xml:space="preserve">
資本金
（E)</t>
    <rPh sb="1" eb="4">
      <t>シホンキン</t>
    </rPh>
    <phoneticPr fontId="4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</si>
  <si>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</si>
  <si>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</si>
  <si>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</si>
  <si>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</si>
  <si>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</si>
  <si>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</si>
  <si>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</si>
  <si>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</si>
  <si>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</si>
  <si>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</si>
  <si>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</si>
  <si>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</si>
  <si>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その他の貸付金</t>
    <rPh sb="2" eb="3">
      <t>タ</t>
    </rPh>
    <rPh sb="4" eb="7">
      <t>カシツケキン</t>
    </rPh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</si>
  <si>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</si>
  <si>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</si>
  <si>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</si>
  <si>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</si>
  <si>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</si>
  <si>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小計</t>
    <rPh sb="0" eb="2">
      <t>ショウケイ</t>
    </rPh>
    <phoneticPr fontId="11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</si>
  <si>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</si>
  <si>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</si>
  <si>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</si>
  <si>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</si>
  <si>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2"/>
  </si>
  <si>
    <t>政府資金</t>
    <rPh sb="0" eb="2">
      <t>セイフ</t>
    </rPh>
    <rPh sb="2" eb="4">
      <t>シキン</t>
    </rPh>
    <phoneticPr fontId="2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</si>
  <si>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2"/>
  </si>
  <si>
    <t>市中銀行</t>
    <rPh sb="0" eb="2">
      <t>シチュウ</t>
    </rPh>
    <rPh sb="2" eb="4">
      <t>ギンコウ</t>
    </rPh>
    <phoneticPr fontId="22"/>
  </si>
  <si>
    <t>その他の
金融機関</t>
    <rPh sb="2" eb="3">
      <t>タ</t>
    </rPh>
    <rPh sb="5" eb="7">
      <t>キンユウ</t>
    </rPh>
    <rPh sb="7" eb="9">
      <t>キカン</t>
    </rPh>
    <phoneticPr fontId="22"/>
  </si>
  <si>
    <t>市場公募債</t>
    <rPh sb="0" eb="2">
      <t>シジョウ</t>
    </rPh>
    <rPh sb="2" eb="5">
      <t>コウボサイ</t>
    </rPh>
    <phoneticPr fontId="22"/>
  </si>
  <si>
    <t>その他</t>
    <rPh sb="2" eb="3">
      <t>タ</t>
    </rPh>
    <phoneticPr fontId="22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</si>
  <si>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</si>
  <si>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</si>
  <si>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</si>
  <si>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</si>
  <si>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</si>
  <si>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</si>
  <si>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</si>
  <si>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</si>
  <si>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</si>
  <si>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</si>
  <si>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</si>
  <si>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</si>
  <si>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3"/>
  </si>
  <si>
    <t>　　退職手当債</t>
    <rPh sb="2" eb="4">
      <t>タイショク</t>
    </rPh>
    <rPh sb="4" eb="6">
      <t>テアテ</t>
    </rPh>
    <rPh sb="6" eb="7">
      <t>サイ</t>
    </rPh>
    <phoneticPr fontId="23"/>
  </si>
  <si>
    <t>　　その他</t>
    <rPh sb="4" eb="5">
      <t>タ</t>
    </rPh>
    <phoneticPr fontId="2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</si>
  <si>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</si>
  <si>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1.5％以下</t>
    <rPh sb="4" eb="6">
      <t>イカ</t>
    </rPh>
    <phoneticPr fontId="22"/>
  </si>
  <si>
    <t>1.5％超
2.0％以下</t>
    <rPh sb="4" eb="5">
      <t>チョウ</t>
    </rPh>
    <rPh sb="10" eb="12">
      <t>イカ</t>
    </rPh>
    <phoneticPr fontId="22"/>
  </si>
  <si>
    <t>2.0％超
2.5％以下</t>
    <rPh sb="4" eb="5">
      <t>チョウ</t>
    </rPh>
    <rPh sb="10" eb="12">
      <t>イカ</t>
    </rPh>
    <phoneticPr fontId="22"/>
  </si>
  <si>
    <t>2.5％超
3.0％以下</t>
    <rPh sb="4" eb="5">
      <t>チョウ</t>
    </rPh>
    <rPh sb="10" eb="12">
      <t>イカ</t>
    </rPh>
    <phoneticPr fontId="22"/>
  </si>
  <si>
    <t>3.0％超
3.5％以下</t>
    <rPh sb="4" eb="5">
      <t>チョウ</t>
    </rPh>
    <rPh sb="10" eb="12">
      <t>イカ</t>
    </rPh>
    <phoneticPr fontId="22"/>
  </si>
  <si>
    <t>3.5％超
4.0％以下</t>
    <rPh sb="4" eb="5">
      <t>チョウ</t>
    </rPh>
    <rPh sb="10" eb="12">
      <t>イカ</t>
    </rPh>
    <phoneticPr fontId="22"/>
  </si>
  <si>
    <t>4.0％超</t>
    <rPh sb="4" eb="5">
      <t>チョウ</t>
    </rPh>
    <phoneticPr fontId="2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</si>
  <si>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</si>
  <si>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</si>
  <si>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</si>
  <si>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</si>
  <si>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</si>
  <si>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</si>
  <si>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</si>
  <si>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</si>
  <si>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</si>
  <si>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</si>
  <si>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</si>
  <si>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</si>
  <si>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2"/>
  </si>
  <si>
    <t>契約条項の概要</t>
    <rPh sb="0" eb="2">
      <t>ケイヤク</t>
    </rPh>
    <rPh sb="2" eb="4">
      <t>ジョウコウ</t>
    </rPh>
    <rPh sb="5" eb="7">
      <t>ガイヨウ</t>
    </rPh>
    <phoneticPr fontId="22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</si>
  <si>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</si>
  <si>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</si>
  <si>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</si>
  <si>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</si>
  <si>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</si>
  <si>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</si>
  <si>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</si>
  <si>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</si>
  <si>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</si>
  <si>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</si>
  <si>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</si>
  <si>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</si>
  <si>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</si>
  <si>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</si>
  <si>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</si>
  <si>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</si>
  <si>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</si>
  <si>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</si>
  <si>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</si>
  <si>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</si>
  <si>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</si>
  <si>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一般会計</t>
    <rPh sb="0" eb="2">
      <t>イッパン</t>
    </rPh>
    <rPh sb="2" eb="4">
      <t>カイケイ</t>
    </rPh>
    <phoneticPr fontId="4"/>
  </si>
  <si>
    <t>小計</t>
    <rPh sb="0" eb="2">
      <t>ショウケイ</t>
    </rPh>
    <phoneticPr fontId="4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</si>
  <si>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</si>
  <si>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</si>
  <si>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</si>
  <si>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</si>
  <si>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</si>
  <si>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</si>
  <si>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</si>
  <si>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</si>
  <si>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</si>
  <si>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</si>
  <si>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</si>
  <si>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</si>
  <si>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</si>
  <si>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</si>
  <si>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</si>
  <si>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</si>
  <si>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</si>
  <si>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</si>
  <si>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</si>
  <si>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</si>
  <si>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③投資及び出資金の明細</t>
    <phoneticPr fontId="11"/>
  </si>
  <si>
    <t>④基金の明細</t>
    <phoneticPr fontId="11"/>
  </si>
  <si>
    <t>⑤貸付金の明細</t>
    <phoneticPr fontId="11"/>
  </si>
  <si>
    <t>（単位：円）</t>
    <rPh sb="1" eb="3">
      <t>タンイ</t>
    </rPh>
    <rPh sb="4" eb="5">
      <t>エン</t>
    </rPh>
    <phoneticPr fontId="4"/>
  </si>
  <si>
    <t>（単位：円）</t>
    <rPh sb="4" eb="5">
      <t>エン</t>
    </rPh>
    <phoneticPr fontId="4"/>
  </si>
  <si>
    <t>（単位：円）</t>
    <rPh sb="1" eb="3">
      <t>タンイ</t>
    </rPh>
    <rPh sb="4" eb="5">
      <t>エン</t>
    </rPh>
    <phoneticPr fontId="11"/>
  </si>
  <si>
    <t>（単位：円）</t>
    <rPh sb="1" eb="3">
      <t>タンイ</t>
    </rPh>
    <rPh sb="4" eb="5">
      <t>エン</t>
    </rPh>
    <phoneticPr fontId="17"/>
  </si>
  <si>
    <t>-</t>
    <phoneticPr fontId="4"/>
  </si>
  <si>
    <t>賞与等引当金</t>
    <phoneticPr fontId="4"/>
  </si>
  <si>
    <t>退職手当引当金</t>
    <phoneticPr fontId="4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</si>
  <si>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</si>
  <si>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（単位：千円）</t>
    <rPh sb="1" eb="3">
      <t>タンイ</t>
    </rPh>
    <rPh sb="4" eb="5">
      <t>セン</t>
    </rPh>
    <rPh sb="5" eb="6">
      <t>エン</t>
    </rPh>
    <phoneticPr fontId="17"/>
  </si>
  <si>
    <t>（単位：千円）</t>
    <rPh sb="1" eb="3">
      <t>タンイ</t>
    </rPh>
    <rPh sb="4" eb="5">
      <t>セン</t>
    </rPh>
    <rPh sb="5" eb="6">
      <t>エン</t>
    </rPh>
    <phoneticPr fontId="4"/>
  </si>
  <si>
    <t>（単位：千円）</t>
    <rPh sb="4" eb="5">
      <t>セン</t>
    </rPh>
    <rPh sb="5" eb="6">
      <t>エン</t>
    </rPh>
    <phoneticPr fontId="4"/>
  </si>
  <si>
    <t>内部相殺金額</t>
    <rPh sb="0" eb="2">
      <t>ナイブ</t>
    </rPh>
    <rPh sb="2" eb="4">
      <t>ソウサイ</t>
    </rPh>
    <rPh sb="4" eb="6">
      <t>キンガク</t>
    </rPh>
    <phoneticPr fontId="4"/>
  </si>
  <si>
    <t>税収等</t>
    <rPh sb="0" eb="2">
      <t>ゼイシュウ</t>
    </rPh>
    <rPh sb="2" eb="3">
      <t>トウ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</si>
  <si>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"/>
  </si>
  <si>
    <t>総計</t>
    <rPh sb="0" eb="2">
      <t>ソウケイ</t>
    </rPh>
    <phoneticPr fontId="4"/>
  </si>
  <si>
    <t>前借分</t>
    <rPh sb="0" eb="2">
      <t>マエガリ</t>
    </rPh>
    <rPh sb="2" eb="3">
      <t>ブン</t>
    </rPh>
    <phoneticPr fontId="4"/>
  </si>
  <si>
    <t>-</t>
    <phoneticPr fontId="4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</si>
  <si>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</si>
  <si>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知夫里島開発（株）</t>
    <rPh sb="0" eb="2">
      <t>チブ</t>
    </rPh>
    <rPh sb="2" eb="4">
      <t>サトジマ</t>
    </rPh>
    <rPh sb="4" eb="6">
      <t>カイハツ</t>
    </rPh>
    <rPh sb="7" eb="8">
      <t>カブ</t>
    </rPh>
    <phoneticPr fontId="2"/>
  </si>
  <si>
    <t>隠岐汽船株式会社</t>
    <rPh sb="0" eb="2">
      <t>オキ</t>
    </rPh>
    <rPh sb="2" eb="4">
      <t>キセン</t>
    </rPh>
    <rPh sb="4" eb="6">
      <t>カブシキ</t>
    </rPh>
    <rPh sb="6" eb="8">
      <t>カイシャ</t>
    </rPh>
    <phoneticPr fontId="2"/>
  </si>
  <si>
    <t>島根県農業信用基金協会</t>
    <rPh sb="0" eb="2">
      <t>シマネ</t>
    </rPh>
    <rPh sb="2" eb="3">
      <t>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</si>
  <si>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島根県信用保証協会</t>
    <rPh sb="0" eb="2">
      <t>シマネ</t>
    </rPh>
    <rPh sb="2" eb="3">
      <t>ケン</t>
    </rPh>
    <rPh sb="3" eb="5">
      <t>シンヨウ</t>
    </rPh>
    <rPh sb="5" eb="7">
      <t>ホショウ</t>
    </rPh>
    <rPh sb="7" eb="9">
      <t>キョウカイ</t>
    </rPh>
    <phoneticPr fontId="2"/>
  </si>
  <si>
    <t>全国漁業信用基金協会島根支部</t>
  </si>
  <si>
    <t>隠岐島前森林組合</t>
    <rPh sb="0" eb="2">
      <t>オキ</t>
    </rPh>
    <rPh sb="2" eb="3">
      <t>シマ</t>
    </rPh>
    <rPh sb="3" eb="4">
      <t>マエ</t>
    </rPh>
    <rPh sb="4" eb="6">
      <t>シンリン</t>
    </rPh>
    <rPh sb="6" eb="8">
      <t>クミアイ</t>
    </rPh>
    <phoneticPr fontId="2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</si>
  <si>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2"/>
  </si>
  <si>
    <t>島根県暴力追放センター</t>
    <rPh sb="0" eb="2">
      <t>シマネ</t>
    </rPh>
    <rPh sb="2" eb="3">
      <t>ケン</t>
    </rPh>
    <rPh sb="3" eb="5">
      <t>ボウリョク</t>
    </rPh>
    <rPh sb="5" eb="7">
      <t>ツイホウ</t>
    </rPh>
    <phoneticPr fontId="2"/>
  </si>
  <si>
    <t>県みどりの担い手育成基金</t>
    <rPh sb="0" eb="1">
      <t>ケン</t>
    </rPh>
    <rPh sb="5" eb="6">
      <t>ニナ</t>
    </rPh>
    <rPh sb="7" eb="8">
      <t>テ</t>
    </rPh>
    <rPh sb="8" eb="10">
      <t>イクセイ</t>
    </rPh>
    <rPh sb="10" eb="12">
      <t>キキン</t>
    </rPh>
    <phoneticPr fontId="2"/>
  </si>
  <si>
    <t>しまねまごころバンク設立</t>
    <rPh sb="10" eb="12">
      <t>セツリツ</t>
    </rPh>
    <phoneticPr fontId="2"/>
  </si>
  <si>
    <t>栽培漁業推進ファンド基金</t>
    <rPh sb="0" eb="2">
      <t>サイバイ</t>
    </rPh>
    <rPh sb="2" eb="4">
      <t>ギョギョウ</t>
    </rPh>
    <rPh sb="4" eb="6">
      <t>スイシン</t>
    </rPh>
    <rPh sb="10" eb="12">
      <t>キキン</t>
    </rPh>
    <phoneticPr fontId="2"/>
  </si>
  <si>
    <t>地方公営企業等金融機構</t>
    <rPh sb="0" eb="2">
      <t>チホウ</t>
    </rPh>
    <rPh sb="2" eb="4">
      <t>コウエイ</t>
    </rPh>
    <rPh sb="4" eb="7">
      <t>キギョウトウ</t>
    </rPh>
    <rPh sb="7" eb="9">
      <t>キンユウ</t>
    </rPh>
    <rPh sb="9" eb="11">
      <t>キコウ</t>
    </rPh>
    <phoneticPr fontId="2"/>
  </si>
  <si>
    <t>地域振興基金</t>
    <rPh sb="0" eb="2">
      <t>チイキ</t>
    </rPh>
    <rPh sb="2" eb="4">
      <t>シンコウ</t>
    </rPh>
    <rPh sb="4" eb="6">
      <t>キキン</t>
    </rPh>
    <phoneticPr fontId="2"/>
  </si>
  <si>
    <t>地域福祉基金</t>
    <rPh sb="0" eb="2">
      <t>チイキ</t>
    </rPh>
    <rPh sb="2" eb="4">
      <t>フクシ</t>
    </rPh>
    <rPh sb="4" eb="6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</si>
  <si>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</si>
  <si>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2"/>
  </si>
  <si>
    <t>ふるさと知夫里島基金</t>
    <rPh sb="4" eb="5">
      <t>シ</t>
    </rPh>
    <rPh sb="5" eb="6">
      <t>オット</t>
    </rPh>
    <rPh sb="6" eb="7">
      <t>サト</t>
    </rPh>
    <rPh sb="7" eb="8">
      <t>シマ</t>
    </rPh>
    <rPh sb="8" eb="10">
      <t>キキン</t>
    </rPh>
    <phoneticPr fontId="2"/>
  </si>
  <si>
    <t>隠岐島前病院整備事業基金</t>
    <rPh sb="0" eb="2">
      <t>オキ</t>
    </rPh>
    <rPh sb="2" eb="3">
      <t>シマ</t>
    </rPh>
    <rPh sb="3" eb="4">
      <t>マエ</t>
    </rPh>
    <rPh sb="4" eb="6">
      <t>ビョウイン</t>
    </rPh>
    <rPh sb="6" eb="8">
      <t>セイビ</t>
    </rPh>
    <rPh sb="8" eb="10">
      <t>ジギョウ</t>
    </rPh>
    <rPh sb="10" eb="12">
      <t>キキン</t>
    </rPh>
    <phoneticPr fontId="2"/>
  </si>
  <si>
    <t>庁舎等整備資金</t>
    <rPh sb="0" eb="2">
      <t>チョウシャ</t>
    </rPh>
    <rPh sb="2" eb="3">
      <t>トウ</t>
    </rPh>
    <rPh sb="3" eb="5">
      <t>セイビ</t>
    </rPh>
    <rPh sb="5" eb="7">
      <t>シキン</t>
    </rPh>
    <phoneticPr fontId="3"/>
  </si>
  <si>
    <t>ジオパーク拠点施設整備基金</t>
    <rPh sb="5" eb="7">
      <t>キョテン</t>
    </rPh>
    <rPh sb="7" eb="9">
      <t>シセツ</t>
    </rPh>
    <rPh sb="9" eb="11">
      <t>セイビ</t>
    </rPh>
    <rPh sb="11" eb="13">
      <t>キキン</t>
    </rPh>
    <phoneticPr fontId="3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</si>
  <si>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2"/>
  </si>
  <si>
    <t>　固定資産税</t>
    <rPh sb="1" eb="6">
      <t>コテイシサンゼイ</t>
    </rPh>
    <phoneticPr fontId="11"/>
  </si>
  <si>
    <t>　産業振興推進生活支援金</t>
    <phoneticPr fontId="4"/>
  </si>
  <si>
    <t>-</t>
    <phoneticPr fontId="4"/>
  </si>
  <si>
    <t>項目</t>
    <rPh sb="0" eb="2">
      <t>コウモク</t>
    </rPh>
    <phoneticPr fontId="4"/>
  </si>
  <si>
    <t>減価償却費</t>
    <rPh sb="0" eb="5">
      <t>ゲンカショウキャクヒ</t>
    </rPh>
    <phoneticPr fontId="4"/>
  </si>
  <si>
    <t>賞与</t>
    <rPh sb="0" eb="2">
      <t>ショウヨ</t>
    </rPh>
    <phoneticPr fontId="4"/>
  </si>
  <si>
    <t>退職</t>
    <rPh sb="0" eb="2">
      <t>タイショク</t>
    </rPh>
    <phoneticPr fontId="4"/>
  </si>
  <si>
    <t>徴収繰入</t>
    <rPh sb="0" eb="2">
      <t>チョウシュウ</t>
    </rPh>
    <rPh sb="2" eb="4">
      <t>クリイレ</t>
    </rPh>
    <phoneticPr fontId="4"/>
  </si>
  <si>
    <t>徴収戻入</t>
    <rPh sb="0" eb="2">
      <t>チョウシュウ</t>
    </rPh>
    <rPh sb="2" eb="3">
      <t>モド</t>
    </rPh>
    <rPh sb="3" eb="4">
      <t>イ</t>
    </rPh>
    <phoneticPr fontId="4"/>
  </si>
  <si>
    <t>除却</t>
    <rPh sb="0" eb="2">
      <t>ジョキャク</t>
    </rPh>
    <phoneticPr fontId="4"/>
  </si>
  <si>
    <t>投資損失</t>
    <rPh sb="0" eb="4">
      <t>トウシソンシツ</t>
    </rPh>
    <phoneticPr fontId="4"/>
  </si>
  <si>
    <t>合計</t>
    <rPh sb="0" eb="2">
      <t>ゴウケイ</t>
    </rPh>
    <phoneticPr fontId="4"/>
  </si>
  <si>
    <t>島根県隠岐支庁</t>
  </si>
  <si>
    <t>産業振興</t>
    <rPh sb="0" eb="4">
      <t>サンギョウシンコウ</t>
    </rPh>
    <phoneticPr fontId="4"/>
  </si>
  <si>
    <t>一部事務組合・広域連合負担金</t>
    <phoneticPr fontId="4"/>
  </si>
  <si>
    <t>一部事務組合・広域連合</t>
    <phoneticPr fontId="4"/>
  </si>
  <si>
    <t>総務</t>
    <rPh sb="0" eb="2">
      <t>ソウム</t>
    </rPh>
    <phoneticPr fontId="4"/>
  </si>
  <si>
    <t>有人国境離島漁村支援交付金</t>
    <phoneticPr fontId="4"/>
  </si>
  <si>
    <t>対象者</t>
    <rPh sb="0" eb="3">
      <t>タイショウシャ</t>
    </rPh>
    <phoneticPr fontId="4"/>
  </si>
  <si>
    <t>隠岐汽船</t>
    <phoneticPr fontId="4"/>
  </si>
  <si>
    <t>その他</t>
    <rPh sb="2" eb="3">
      <t>タ</t>
    </rPh>
    <phoneticPr fontId="4"/>
  </si>
  <si>
    <t>-</t>
    <phoneticPr fontId="4"/>
  </si>
  <si>
    <t>村税</t>
    <rPh sb="0" eb="2">
      <t>ソンゼイ</t>
    </rPh>
    <phoneticPr fontId="4"/>
  </si>
  <si>
    <t>地方譲与税</t>
    <rPh sb="0" eb="5">
      <t>チホウジョウヨゼイ</t>
    </rPh>
    <phoneticPr fontId="4"/>
  </si>
  <si>
    <t>利子割交付金</t>
    <rPh sb="0" eb="3">
      <t>リシワリ</t>
    </rPh>
    <rPh sb="3" eb="6">
      <t>コウフキン</t>
    </rPh>
    <phoneticPr fontId="4"/>
  </si>
  <si>
    <t>配当割交付金</t>
    <rPh sb="0" eb="3">
      <t>ハイトウワリ</t>
    </rPh>
    <rPh sb="3" eb="6">
      <t>コウフキン</t>
    </rPh>
    <phoneticPr fontId="4"/>
  </si>
  <si>
    <t>株式譲渡所得割交付金</t>
    <rPh sb="0" eb="2">
      <t>カブシキ</t>
    </rPh>
    <rPh sb="2" eb="4">
      <t>ジョウト</t>
    </rPh>
    <rPh sb="4" eb="6">
      <t>ショトク</t>
    </rPh>
    <rPh sb="6" eb="7">
      <t>ワリ</t>
    </rPh>
    <rPh sb="7" eb="10">
      <t>コウフキン</t>
    </rPh>
    <phoneticPr fontId="4"/>
  </si>
  <si>
    <t>地方消費税交付金</t>
    <rPh sb="0" eb="5">
      <t>チホウショウヒゼイ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</si>
  <si>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</si>
  <si>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5">
      <t>チホウコウフゼイ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</si>
  <si>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</si>
  <si>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寄附金</t>
    <rPh sb="0" eb="3">
      <t>キフキン</t>
    </rPh>
    <phoneticPr fontId="4"/>
  </si>
  <si>
    <t>地域経済循環創造事業交付金補助金</t>
  </si>
  <si>
    <t>知夫里水産株式会社</t>
  </si>
  <si>
    <t>知夫村隠岐航路旅客運賃助成事業助成金</t>
  </si>
  <si>
    <t>告知端末宅内等設備保守負担金</t>
  </si>
  <si>
    <t>株式会社　ＮＴＴフィールドテクノ　中国支店</t>
  </si>
  <si>
    <t>ふるさと農道整備事業費負担金</t>
  </si>
  <si>
    <t>島根県隠岐支庁長県土整備局</t>
  </si>
  <si>
    <t>ふるさと農道負担金</t>
  </si>
  <si>
    <t>草地畜産基盤整備事業負担金</t>
  </si>
  <si>
    <t>島前病院電気設備設置事業費負担金</t>
  </si>
  <si>
    <t>環境衛生</t>
    <rPh sb="0" eb="4">
      <t>カンキョウエイセイ</t>
    </rPh>
    <phoneticPr fontId="4"/>
  </si>
  <si>
    <t>隠岐広域連合立隠岐島前病院</t>
  </si>
  <si>
    <t>県単急傾斜地崩壊対策事業費負担金</t>
  </si>
  <si>
    <t>生活インフラ</t>
  </si>
  <si>
    <t>法人事業税交付金</t>
    <rPh sb="0" eb="5">
      <t>ホウジンジギョウゼイ</t>
    </rPh>
    <rPh sb="5" eb="8">
      <t>コウフキン</t>
    </rPh>
    <phoneticPr fontId="4"/>
  </si>
  <si>
    <t>環境性能割交付金</t>
    <rPh sb="0" eb="5">
      <t>カンキョウセイノウワリ</t>
    </rPh>
    <rPh sb="5" eb="8">
      <t>コウフキン</t>
    </rPh>
    <phoneticPr fontId="4"/>
  </si>
  <si>
    <t>差額　3,913,000円は地方債の償還に係る補助金</t>
    <rPh sb="0" eb="2">
      <t>サガク</t>
    </rPh>
    <rPh sb="12" eb="13">
      <t>エン</t>
    </rPh>
    <rPh sb="14" eb="17">
      <t>チホウサイ</t>
    </rPh>
    <rPh sb="18" eb="20">
      <t>ショウカン</t>
    </rPh>
    <rPh sb="21" eb="22">
      <t>カカ</t>
    </rPh>
    <rPh sb="23" eb="26">
      <t>ホジョキン</t>
    </rPh>
    <phoneticPr fontId="4"/>
  </si>
  <si>
    <t>　奨学資金</t>
    <rPh sb="1" eb="3">
      <t>ショウガク</t>
    </rPh>
    <rPh sb="3" eb="5">
      <t>シキン</t>
    </rPh>
    <phoneticPr fontId="3"/>
  </si>
  <si>
    <t>　産業振興推進生活支援金</t>
    <rPh sb="1" eb="3">
      <t>サンギョウ</t>
    </rPh>
    <rPh sb="3" eb="5">
      <t>シンコウ</t>
    </rPh>
    <rPh sb="5" eb="7">
      <t>スイシン</t>
    </rPh>
    <rPh sb="7" eb="9">
      <t>セイカツ</t>
    </rPh>
    <rPh sb="9" eb="11">
      <t>シエン</t>
    </rPh>
    <rPh sb="11" eb="12">
      <t>キン</t>
    </rPh>
    <phoneticPr fontId="3"/>
  </si>
  <si>
    <t>　新規自営業者定着資金(半農半X)</t>
    <rPh sb="1" eb="3">
      <t>シンキ</t>
    </rPh>
    <rPh sb="3" eb="6">
      <t>ジエイギョウ</t>
    </rPh>
    <rPh sb="6" eb="7">
      <t>シャ</t>
    </rPh>
    <rPh sb="7" eb="9">
      <t>テイチャク</t>
    </rPh>
    <rPh sb="9" eb="11">
      <t>シキン</t>
    </rPh>
    <phoneticPr fontId="3"/>
  </si>
  <si>
    <t>　農業次世代人材投資資金</t>
    <rPh sb="1" eb="3">
      <t>ノウギョウ</t>
    </rPh>
    <rPh sb="3" eb="6">
      <t>ジセダイ</t>
    </rPh>
    <rPh sb="6" eb="8">
      <t>ジンザイ</t>
    </rPh>
    <rPh sb="8" eb="10">
      <t>トウシ</t>
    </rPh>
    <rPh sb="10" eb="12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</si>
</sst>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,;\-#,##0,;&quot;-&quot;"/>
    <numFmt numFmtId="177" formatCode="#,##0;&quot;△ &quot;#,##0"/>
    <numFmt numFmtId="178" formatCode="0.000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8" fillId="0" borderId="29">
      <alignment horizontal="center"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/>
    <xf numFmtId="38" fontId="28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76" fontId="24" fillId="0" borderId="1" xfId="1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38" fontId="17" fillId="0" borderId="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8" fillId="0" borderId="0" xfId="1" applyFon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77" fontId="15" fillId="2" borderId="0" xfId="1" applyNumberFormat="1" applyFont="1" applyFill="1" applyBorder="1">
      <alignment vertical="center"/>
    </xf>
    <xf numFmtId="177" fontId="15" fillId="2" borderId="0" xfId="1" applyNumberFormat="1" applyFont="1" applyFill="1" applyBorder="1" applyAlignment="1">
      <alignment horizontal="right" vertical="center"/>
    </xf>
    <xf numFmtId="0" fontId="30" fillId="0" borderId="0" xfId="0" applyFo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5" fillId="0" borderId="0" xfId="0" applyFont="1" applyBorder="1">
      <alignment vertical="center"/>
    </xf>
    <xf numFmtId="38" fontId="35" fillId="0" borderId="0" xfId="1" applyFont="1" applyBorder="1">
      <alignment vertical="center"/>
    </xf>
    <xf numFmtId="38" fontId="30" fillId="0" borderId="0" xfId="1" applyFont="1" applyBorder="1">
      <alignment vertical="center"/>
    </xf>
    <xf numFmtId="38" fontId="34" fillId="0" borderId="0" xfId="1" applyFont="1" applyBorder="1" applyAlignment="1">
      <alignment horizontal="right" vertical="center"/>
    </xf>
    <xf numFmtId="10" fontId="35" fillId="0" borderId="15" xfId="1" applyNumberFormat="1" applyFont="1" applyBorder="1">
      <alignment vertical="center"/>
    </xf>
    <xf numFmtId="10" fontId="35" fillId="0" borderId="15" xfId="1" applyNumberFormat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10" fontId="26" fillId="0" borderId="15" xfId="17" applyNumberFormat="1" applyFont="1" applyFill="1" applyBorder="1" applyAlignment="1">
      <alignment vertical="center"/>
    </xf>
    <xf numFmtId="41" fontId="0" fillId="0" borderId="0" xfId="0" applyNumberFormat="1">
      <alignment vertical="center"/>
    </xf>
    <xf numFmtId="41" fontId="0" fillId="0" borderId="0" xfId="0" applyNumberFormat="1" applyFont="1">
      <alignment vertical="center"/>
    </xf>
    <xf numFmtId="41" fontId="15" fillId="0" borderId="0" xfId="0" applyNumberFormat="1" applyFont="1" applyBorder="1" applyAlignment="1">
      <alignment horizontal="left" vertical="center"/>
    </xf>
    <xf numFmtId="41" fontId="0" fillId="0" borderId="0" xfId="0" applyNumberFormat="1" applyBorder="1">
      <alignment vertical="center"/>
    </xf>
    <xf numFmtId="41" fontId="17" fillId="0" borderId="0" xfId="0" applyNumberFormat="1" applyFont="1" applyBorder="1">
      <alignment vertical="center"/>
    </xf>
    <xf numFmtId="41" fontId="6" fillId="0" borderId="0" xfId="0" applyNumberFormat="1" applyFont="1" applyBorder="1">
      <alignment vertical="center"/>
    </xf>
    <xf numFmtId="41" fontId="6" fillId="0" borderId="0" xfId="0" applyNumberFormat="1" applyFont="1">
      <alignment vertical="center"/>
    </xf>
    <xf numFmtId="41" fontId="26" fillId="0" borderId="22" xfId="1" applyNumberFormat="1" applyFont="1" applyBorder="1" applyAlignment="1">
      <alignment horizontal="center" vertical="center" wrapText="1"/>
    </xf>
    <xf numFmtId="41" fontId="26" fillId="0" borderId="16" xfId="1" applyNumberFormat="1" applyFont="1" applyBorder="1" applyAlignment="1">
      <alignment vertical="center"/>
    </xf>
    <xf numFmtId="41" fontId="26" fillId="0" borderId="15" xfId="1" applyNumberFormat="1" applyFont="1" applyBorder="1" applyAlignment="1">
      <alignment vertical="center"/>
    </xf>
    <xf numFmtId="41" fontId="24" fillId="0" borderId="3" xfId="0" applyNumberFormat="1" applyFont="1" applyBorder="1" applyAlignment="1">
      <alignment horizontal="center" vertical="center"/>
    </xf>
    <xf numFmtId="41" fontId="26" fillId="0" borderId="15" xfId="1" applyNumberFormat="1" applyFont="1" applyBorder="1" applyAlignment="1">
      <alignment horizontal="center" vertical="center"/>
    </xf>
    <xf numFmtId="41" fontId="20" fillId="0" borderId="0" xfId="0" applyNumberFormat="1" applyFont="1" applyBorder="1">
      <alignment vertical="center"/>
    </xf>
    <xf numFmtId="41" fontId="21" fillId="0" borderId="0" xfId="0" applyNumberFormat="1" applyFont="1" applyBorder="1">
      <alignment vertical="center"/>
    </xf>
    <xf numFmtId="41" fontId="20" fillId="0" borderId="0" xfId="0" applyNumberFormat="1" applyFont="1" applyBorder="1" applyAlignment="1">
      <alignment horizontal="center"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 applyBorder="1">
      <alignment vertical="center"/>
    </xf>
    <xf numFmtId="41" fontId="0" fillId="0" borderId="0" xfId="0" applyNumberFormat="1" applyFill="1" applyBorder="1">
      <alignment vertical="center"/>
    </xf>
    <xf numFmtId="41" fontId="14" fillId="0" borderId="0" xfId="0" applyNumberFormat="1" applyFont="1" applyBorder="1" applyAlignment="1">
      <alignment horizontal="center" vertical="center"/>
    </xf>
    <xf numFmtId="41" fontId="17" fillId="0" borderId="0" xfId="0" applyNumberFormat="1" applyFont="1" applyBorder="1" applyAlignment="1">
      <alignment horizontal="right" vertical="center"/>
    </xf>
    <xf numFmtId="41" fontId="8" fillId="0" borderId="0" xfId="0" applyNumberFormat="1" applyFont="1">
      <alignment vertical="center"/>
    </xf>
    <xf numFmtId="41" fontId="8" fillId="0" borderId="0" xfId="1" applyNumberFormat="1" applyFont="1">
      <alignment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1" applyNumberFormat="1" applyFont="1" applyBorder="1">
      <alignment vertical="center"/>
    </xf>
    <xf numFmtId="41" fontId="8" fillId="0" borderId="0" xfId="1" applyNumberFormat="1" applyFont="1" applyBorder="1" applyAlignment="1">
      <alignment horizontal="center" vertical="center"/>
    </xf>
    <xf numFmtId="41" fontId="19" fillId="0" borderId="11" xfId="0" applyNumberFormat="1" applyFont="1" applyBorder="1">
      <alignment vertical="center"/>
    </xf>
    <xf numFmtId="41" fontId="15" fillId="0" borderId="11" xfId="0" applyNumberFormat="1" applyFont="1" applyBorder="1" applyAlignment="1">
      <alignment horizontal="left" vertical="center"/>
    </xf>
    <xf numFmtId="41" fontId="16" fillId="0" borderId="0" xfId="0" applyNumberFormat="1" applyFont="1" applyBorder="1" applyAlignment="1">
      <alignment horizontal="center" vertical="center"/>
    </xf>
    <xf numFmtId="41" fontId="6" fillId="0" borderId="0" xfId="2" applyNumberFormat="1" applyFont="1" applyBorder="1">
      <alignment vertical="center"/>
    </xf>
    <xf numFmtId="41" fontId="18" fillId="0" borderId="5" xfId="0" applyNumberFormat="1" applyFont="1" applyBorder="1" applyAlignment="1">
      <alignment horizontal="right" vertical="center"/>
    </xf>
    <xf numFmtId="41" fontId="19" fillId="0" borderId="11" xfId="0" applyNumberFormat="1" applyFont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6" fillId="0" borderId="18" xfId="0" applyNumberFormat="1" applyFont="1" applyBorder="1">
      <alignment vertical="center"/>
    </xf>
    <xf numFmtId="41" fontId="8" fillId="0" borderId="11" xfId="0" applyNumberFormat="1" applyFont="1" applyBorder="1" applyAlignment="1">
      <alignment horizontal="left" vertical="center"/>
    </xf>
    <xf numFmtId="41" fontId="6" fillId="0" borderId="11" xfId="1" applyNumberFormat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6" fillId="0" borderId="11" xfId="0" applyNumberFormat="1" applyFont="1" applyBorder="1">
      <alignment vertical="center"/>
    </xf>
    <xf numFmtId="0" fontId="6" fillId="0" borderId="15" xfId="1" applyNumberFormat="1" applyFont="1" applyBorder="1">
      <alignment vertical="center"/>
    </xf>
    <xf numFmtId="0" fontId="33" fillId="0" borderId="0" xfId="1" applyNumberFormat="1" applyFont="1" applyFill="1" applyBorder="1" applyAlignment="1">
      <alignment vertical="center"/>
    </xf>
    <xf numFmtId="0" fontId="35" fillId="0" borderId="15" xfId="1" applyNumberFormat="1" applyFont="1" applyBorder="1" applyAlignment="1">
      <alignment horizontal="center" vertical="center"/>
    </xf>
    <xf numFmtId="0" fontId="35" fillId="0" borderId="0" xfId="1" applyNumberFormat="1" applyFont="1" applyBorder="1" applyAlignment="1">
      <alignment horizontal="center" vertical="center"/>
    </xf>
    <xf numFmtId="0" fontId="30" fillId="0" borderId="0" xfId="0" applyNumberFormat="1" applyFont="1" applyBorder="1">
      <alignment vertical="center"/>
    </xf>
    <xf numFmtId="0" fontId="30" fillId="0" borderId="0" xfId="0" applyNumberFormat="1" applyFont="1">
      <alignment vertical="center"/>
    </xf>
    <xf numFmtId="41" fontId="6" fillId="0" borderId="15" xfId="1" applyNumberFormat="1" applyFont="1" applyBorder="1">
      <alignment vertical="center"/>
    </xf>
    <xf numFmtId="41" fontId="31" fillId="0" borderId="0" xfId="0" applyNumberFormat="1" applyFont="1" applyBorder="1" applyAlignment="1">
      <alignment vertical="center"/>
    </xf>
    <xf numFmtId="41" fontId="32" fillId="0" borderId="0" xfId="0" applyNumberFormat="1" applyFont="1" applyBorder="1" applyAlignment="1">
      <alignment vertical="center"/>
    </xf>
    <xf numFmtId="41" fontId="30" fillId="0" borderId="0" xfId="0" applyNumberFormat="1" applyFont="1">
      <alignment vertical="center"/>
    </xf>
    <xf numFmtId="41" fontId="6" fillId="0" borderId="0" xfId="1" applyNumberFormat="1" applyFont="1" applyBorder="1">
      <alignment vertical="center"/>
    </xf>
    <xf numFmtId="41" fontId="6" fillId="0" borderId="15" xfId="1" applyNumberFormat="1" applyFont="1" applyBorder="1" applyAlignment="1">
      <alignment horizontal="center" vertical="center"/>
    </xf>
    <xf numFmtId="41" fontId="30" fillId="0" borderId="0" xfId="0" applyNumberFormat="1" applyFont="1" applyBorder="1">
      <alignment vertical="center"/>
    </xf>
    <xf numFmtId="41" fontId="33" fillId="0" borderId="0" xfId="1" applyNumberFormat="1" applyFont="1" applyFill="1" applyBorder="1" applyAlignment="1">
      <alignment vertical="center"/>
    </xf>
    <xf numFmtId="41" fontId="30" fillId="0" borderId="0" xfId="1" applyNumberFormat="1" applyFont="1" applyBorder="1">
      <alignment vertical="center"/>
    </xf>
    <xf numFmtId="41" fontId="18" fillId="0" borderId="0" xfId="1" applyNumberFormat="1" applyFont="1" applyBorder="1" applyAlignment="1">
      <alignment horizontal="right" vertical="center"/>
    </xf>
    <xf numFmtId="41" fontId="35" fillId="0" borderId="0" xfId="0" applyNumberFormat="1" applyFont="1" applyBorder="1">
      <alignment vertical="center"/>
    </xf>
    <xf numFmtId="41" fontId="35" fillId="0" borderId="0" xfId="1" applyNumberFormat="1" applyFont="1" applyBorder="1">
      <alignment vertical="center"/>
    </xf>
    <xf numFmtId="41" fontId="35" fillId="0" borderId="15" xfId="1" applyNumberFormat="1" applyFont="1" applyBorder="1">
      <alignment vertical="center"/>
    </xf>
    <xf numFmtId="41" fontId="35" fillId="0" borderId="15" xfId="1" applyNumberFormat="1" applyFont="1" applyFill="1" applyBorder="1">
      <alignment vertical="center"/>
    </xf>
    <xf numFmtId="41" fontId="35" fillId="0" borderId="15" xfId="1" applyNumberFormat="1" applyFont="1" applyBorder="1" applyAlignment="1">
      <alignment horizontal="center" vertical="center"/>
    </xf>
    <xf numFmtId="41" fontId="35" fillId="0" borderId="0" xfId="1" applyNumberFormat="1" applyFont="1" applyBorder="1" applyAlignment="1">
      <alignment horizontal="center" vertical="center"/>
    </xf>
    <xf numFmtId="41" fontId="34" fillId="0" borderId="0" xfId="1" applyNumberFormat="1" applyFont="1" applyBorder="1" applyAlignment="1">
      <alignment horizontal="right" vertical="center"/>
    </xf>
    <xf numFmtId="41" fontId="6" fillId="0" borderId="15" xfId="1" applyNumberFormat="1" applyFont="1" applyBorder="1" applyAlignment="1">
      <alignment horizontal="right" vertical="center"/>
    </xf>
    <xf numFmtId="41" fontId="17" fillId="0" borderId="1" xfId="1" applyNumberFormat="1" applyFont="1" applyBorder="1" applyAlignment="1">
      <alignment horizontal="center" vertical="center"/>
    </xf>
    <xf numFmtId="41" fontId="6" fillId="0" borderId="0" xfId="1" applyNumberFormat="1" applyFont="1" applyBorder="1" applyAlignment="1">
      <alignment horizontal="center" vertical="center"/>
    </xf>
    <xf numFmtId="41" fontId="6" fillId="0" borderId="0" xfId="1" applyNumberFormat="1" applyFont="1" applyBorder="1" applyAlignment="1">
      <alignment horizontal="center" vertical="center" wrapText="1"/>
    </xf>
    <xf numFmtId="41" fontId="17" fillId="0" borderId="0" xfId="1" applyNumberFormat="1" applyFont="1" applyBorder="1" applyAlignment="1">
      <alignment horizontal="center" vertical="center"/>
    </xf>
    <xf numFmtId="41" fontId="0" fillId="0" borderId="0" xfId="1" applyNumberFormat="1" applyFont="1" applyBorder="1">
      <alignment vertical="center"/>
    </xf>
    <xf numFmtId="41" fontId="10" fillId="0" borderId="0" xfId="0" applyNumberFormat="1" applyFont="1" applyFill="1" applyBorder="1" applyAlignment="1">
      <alignment horizontal="left" vertical="center"/>
    </xf>
    <xf numFmtId="41" fontId="6" fillId="0" borderId="15" xfId="0" applyNumberFormat="1" applyFont="1" applyBorder="1" applyAlignment="1">
      <alignment horizontal="left" vertical="center"/>
    </xf>
    <xf numFmtId="41" fontId="6" fillId="0" borderId="18" xfId="1" applyNumberFormat="1" applyFont="1" applyBorder="1">
      <alignment vertical="center"/>
    </xf>
    <xf numFmtId="41" fontId="6" fillId="0" borderId="18" xfId="1" applyNumberFormat="1" applyFont="1" applyBorder="1" applyAlignment="1">
      <alignment horizontal="center" vertical="center"/>
    </xf>
    <xf numFmtId="41" fontId="6" fillId="0" borderId="17" xfId="0" applyNumberFormat="1" applyFont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horizontal="left" vertical="center"/>
    </xf>
    <xf numFmtId="41" fontId="6" fillId="0" borderId="15" xfId="1" applyNumberFormat="1" applyFont="1" applyBorder="1" applyAlignment="1">
      <alignment horizontal="center" vertical="center" wrapText="1"/>
    </xf>
    <xf numFmtId="41" fontId="6" fillId="0" borderId="15" xfId="0" applyNumberFormat="1" applyFont="1" applyBorder="1">
      <alignment vertical="center"/>
    </xf>
    <xf numFmtId="41" fontId="6" fillId="0" borderId="15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12" fillId="0" borderId="0" xfId="0" applyNumberFormat="1" applyFont="1" applyBorder="1" applyAlignment="1">
      <alignment horizontal="left" vertical="center"/>
    </xf>
    <xf numFmtId="41" fontId="6" fillId="0" borderId="17" xfId="0" applyNumberFormat="1" applyFont="1" applyBorder="1">
      <alignment vertical="center"/>
    </xf>
    <xf numFmtId="41" fontId="6" fillId="0" borderId="17" xfId="1" applyNumberFormat="1" applyFont="1" applyBorder="1">
      <alignment vertical="center"/>
    </xf>
    <xf numFmtId="41" fontId="6" fillId="0" borderId="0" xfId="1" applyNumberFormat="1" applyFont="1">
      <alignment vertical="center"/>
    </xf>
    <xf numFmtId="41" fontId="6" fillId="0" borderId="10" xfId="0" applyNumberFormat="1" applyFont="1" applyBorder="1">
      <alignment vertical="center"/>
    </xf>
    <xf numFmtId="41" fontId="6" fillId="0" borderId="10" xfId="1" applyNumberFormat="1" applyFont="1" applyBorder="1">
      <alignment vertical="center"/>
    </xf>
    <xf numFmtId="41" fontId="6" fillId="0" borderId="19" xfId="0" applyNumberFormat="1" applyFont="1" applyBorder="1" applyAlignment="1">
      <alignment horizontal="center" vertical="center"/>
    </xf>
    <xf numFmtId="41" fontId="6" fillId="0" borderId="19" xfId="1" applyNumberFormat="1" applyFont="1" applyBorder="1">
      <alignment vertical="center"/>
    </xf>
    <xf numFmtId="41" fontId="6" fillId="0" borderId="19" xfId="1" applyNumberFormat="1" applyFont="1" applyBorder="1" applyAlignment="1">
      <alignment horizontal="right" vertical="center"/>
    </xf>
    <xf numFmtId="41" fontId="6" fillId="0" borderId="19" xfId="1" applyNumberFormat="1" applyFont="1" applyBorder="1" applyAlignment="1">
      <alignment horizontal="center" vertical="center"/>
    </xf>
    <xf numFmtId="41" fontId="6" fillId="0" borderId="9" xfId="0" applyNumberFormat="1" applyFont="1" applyBorder="1">
      <alignment vertical="center"/>
    </xf>
    <xf numFmtId="41" fontId="6" fillId="0" borderId="9" xfId="1" applyNumberFormat="1" applyFont="1" applyBorder="1">
      <alignment vertical="center"/>
    </xf>
    <xf numFmtId="41" fontId="6" fillId="0" borderId="10" xfId="0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41" fontId="10" fillId="0" borderId="0" xfId="0" applyNumberFormat="1" applyFont="1">
      <alignment vertical="center"/>
    </xf>
    <xf numFmtId="41" fontId="10" fillId="0" borderId="0" xfId="0" applyNumberFormat="1" applyFont="1" applyBorder="1">
      <alignment vertical="center"/>
    </xf>
    <xf numFmtId="41" fontId="18" fillId="0" borderId="0" xfId="0" applyNumberFormat="1" applyFont="1" applyBorder="1" applyAlignment="1">
      <alignment horizontal="right"/>
    </xf>
    <xf numFmtId="41" fontId="17" fillId="0" borderId="15" xfId="0" applyNumberFormat="1" applyFont="1" applyBorder="1" applyAlignment="1">
      <alignment vertical="center"/>
    </xf>
    <xf numFmtId="41" fontId="17" fillId="0" borderId="15" xfId="1" applyNumberFormat="1" applyFont="1" applyFill="1" applyBorder="1" applyAlignment="1">
      <alignment vertical="center"/>
    </xf>
    <xf numFmtId="41" fontId="17" fillId="0" borderId="22" xfId="1" applyNumberFormat="1" applyFont="1" applyFill="1" applyBorder="1">
      <alignment vertical="center"/>
    </xf>
    <xf numFmtId="41" fontId="17" fillId="0" borderId="13" xfId="1" applyNumberFormat="1" applyFont="1" applyFill="1" applyBorder="1">
      <alignment vertical="center"/>
    </xf>
    <xf numFmtId="41" fontId="17" fillId="0" borderId="15" xfId="1" applyNumberFormat="1" applyFont="1" applyFill="1" applyBorder="1">
      <alignment vertical="center"/>
    </xf>
    <xf numFmtId="41" fontId="17" fillId="0" borderId="15" xfId="1" applyNumberFormat="1" applyFont="1" applyFill="1" applyBorder="1" applyAlignment="1">
      <alignment horizontal="center" vertical="center"/>
    </xf>
    <xf numFmtId="41" fontId="17" fillId="0" borderId="22" xfId="1" applyNumberFormat="1" applyFont="1" applyFill="1" applyBorder="1" applyAlignment="1">
      <alignment horizontal="center" vertical="center"/>
    </xf>
    <xf numFmtId="41" fontId="17" fillId="0" borderId="13" xfId="1" applyNumberFormat="1" applyFont="1" applyFill="1" applyBorder="1" applyAlignment="1">
      <alignment horizontal="center" vertical="center"/>
    </xf>
    <xf numFmtId="41" fontId="17" fillId="0" borderId="15" xfId="0" applyNumberFormat="1" applyFont="1" applyBorder="1" applyAlignment="1">
      <alignment horizontal="center" vertical="center"/>
    </xf>
    <xf numFmtId="41" fontId="17" fillId="0" borderId="13" xfId="1" applyNumberFormat="1" applyFont="1" applyFill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8" fillId="0" borderId="0" xfId="0" applyNumberFormat="1" applyFont="1" applyAlignment="1">
      <alignment horizontal="right" vertical="center"/>
    </xf>
    <xf numFmtId="41" fontId="10" fillId="0" borderId="0" xfId="0" applyNumberFormat="1" applyFont="1" applyBorder="1" applyAlignment="1">
      <alignment horizontal="left" vertical="center"/>
    </xf>
    <xf numFmtId="41" fontId="17" fillId="0" borderId="15" xfId="0" applyNumberFormat="1" applyFont="1" applyBorder="1" applyAlignment="1">
      <alignment horizontal="left" vertical="center" wrapText="1"/>
    </xf>
    <xf numFmtId="41" fontId="17" fillId="0" borderId="3" xfId="0" applyNumberFormat="1" applyFont="1" applyBorder="1">
      <alignment vertical="center"/>
    </xf>
    <xf numFmtId="41" fontId="17" fillId="0" borderId="3" xfId="1" applyNumberFormat="1" applyFont="1" applyBorder="1">
      <alignment vertical="center"/>
    </xf>
    <xf numFmtId="41" fontId="17" fillId="0" borderId="7" xfId="0" applyNumberFormat="1" applyFont="1" applyBorder="1" applyAlignment="1">
      <alignment horizontal="left" vertical="center" wrapText="1"/>
    </xf>
    <xf numFmtId="41" fontId="17" fillId="0" borderId="7" xfId="0" applyNumberFormat="1" applyFont="1" applyBorder="1">
      <alignment vertical="center"/>
    </xf>
    <xf numFmtId="41" fontId="17" fillId="0" borderId="7" xfId="1" applyNumberFormat="1" applyFont="1" applyBorder="1">
      <alignment vertical="center"/>
    </xf>
    <xf numFmtId="41" fontId="17" fillId="0" borderId="7" xfId="0" applyNumberFormat="1" applyFont="1" applyBorder="1" applyAlignment="1">
      <alignment horizontal="center" vertical="center" wrapText="1"/>
    </xf>
    <xf numFmtId="41" fontId="17" fillId="0" borderId="28" xfId="0" applyNumberFormat="1" applyFont="1" applyBorder="1" applyAlignment="1">
      <alignment horizontal="center" vertical="center"/>
    </xf>
    <xf numFmtId="41" fontId="17" fillId="0" borderId="3" xfId="1" applyNumberFormat="1" applyFont="1" applyBorder="1" applyAlignment="1">
      <alignment vertical="center"/>
    </xf>
    <xf numFmtId="41" fontId="17" fillId="0" borderId="8" xfId="0" applyNumberFormat="1" applyFont="1" applyBorder="1" applyAlignment="1">
      <alignment horizontal="center" vertical="center"/>
    </xf>
    <xf numFmtId="41" fontId="17" fillId="0" borderId="15" xfId="0" applyNumberFormat="1" applyFont="1" applyBorder="1" applyAlignment="1">
      <alignment horizontal="left" vertical="center"/>
    </xf>
    <xf numFmtId="41" fontId="17" fillId="0" borderId="7" xfId="1" applyNumberFormat="1" applyFont="1" applyFill="1" applyBorder="1">
      <alignment vertical="center"/>
    </xf>
    <xf numFmtId="41" fontId="17" fillId="0" borderId="10" xfId="0" applyNumberFormat="1" applyFont="1" applyFill="1" applyBorder="1" applyAlignment="1">
      <alignment horizontal="center" vertical="center"/>
    </xf>
    <xf numFmtId="41" fontId="17" fillId="0" borderId="7" xfId="0" applyNumberFormat="1" applyFont="1" applyBorder="1" applyAlignment="1">
      <alignment horizontal="left" vertical="center"/>
    </xf>
    <xf numFmtId="41" fontId="17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right" vertical="center"/>
    </xf>
    <xf numFmtId="38" fontId="17" fillId="0" borderId="3" xfId="1" applyFont="1" applyBorder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1" fontId="10" fillId="0" borderId="0" xfId="0" applyNumberFormat="1" applyFont="1" applyAlignment="1">
      <alignment horizontal="left"/>
    </xf>
    <xf numFmtId="41" fontId="18" fillId="0" borderId="0" xfId="0" applyNumberFormat="1" applyFont="1" applyAlignment="1">
      <alignment horizontal="right"/>
    </xf>
    <xf numFmtId="41" fontId="6" fillId="0" borderId="3" xfId="3" applyNumberFormat="1" applyFont="1" applyBorder="1" applyAlignment="1">
      <alignment vertical="center"/>
    </xf>
    <xf numFmtId="41" fontId="6" fillId="0" borderId="13" xfId="3" applyNumberFormat="1" applyFont="1" applyBorder="1" applyAlignment="1">
      <alignment vertical="center"/>
    </xf>
    <xf numFmtId="41" fontId="6" fillId="0" borderId="15" xfId="1" applyNumberFormat="1" applyFont="1" applyBorder="1" applyAlignment="1">
      <alignment vertical="center"/>
    </xf>
    <xf numFmtId="41" fontId="6" fillId="0" borderId="3" xfId="2" applyNumberFormat="1" applyFont="1" applyBorder="1" applyAlignment="1">
      <alignment vertical="center"/>
    </xf>
    <xf numFmtId="41" fontId="6" fillId="0" borderId="13" xfId="3" applyNumberFormat="1" applyFont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41" fontId="6" fillId="2" borderId="15" xfId="1" applyNumberFormat="1" applyFont="1" applyFill="1" applyBorder="1">
      <alignment vertical="center"/>
    </xf>
    <xf numFmtId="41" fontId="6" fillId="2" borderId="13" xfId="1" applyNumberFormat="1" applyFont="1" applyFill="1" applyBorder="1" applyAlignment="1">
      <alignment horizontal="right" vertical="center"/>
    </xf>
    <xf numFmtId="41" fontId="6" fillId="2" borderId="15" xfId="1" applyNumberFormat="1" applyFont="1" applyFill="1" applyBorder="1" applyAlignment="1">
      <alignment horizontal="right" vertical="center"/>
    </xf>
    <xf numFmtId="41" fontId="17" fillId="2" borderId="15" xfId="1" applyNumberFormat="1" applyFont="1" applyFill="1" applyBorder="1">
      <alignment vertical="center"/>
    </xf>
    <xf numFmtId="41" fontId="17" fillId="2" borderId="13" xfId="1" applyNumberFormat="1" applyFont="1" applyFill="1" applyBorder="1" applyAlignment="1">
      <alignment horizontal="right" vertical="center"/>
    </xf>
    <xf numFmtId="41" fontId="17" fillId="2" borderId="15" xfId="1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41" fontId="17" fillId="2" borderId="10" xfId="1" applyNumberFormat="1" applyFont="1" applyFill="1" applyBorder="1">
      <alignment vertical="center"/>
    </xf>
    <xf numFmtId="41" fontId="17" fillId="2" borderId="6" xfId="1" applyNumberFormat="1" applyFont="1" applyFill="1" applyBorder="1" applyAlignment="1">
      <alignment horizontal="right" vertical="center"/>
    </xf>
    <xf numFmtId="41" fontId="17" fillId="2" borderId="10" xfId="1" applyNumberFormat="1" applyFont="1" applyFill="1" applyBorder="1" applyAlignment="1">
      <alignment horizontal="right" vertical="center"/>
    </xf>
    <xf numFmtId="41" fontId="6" fillId="0" borderId="15" xfId="2" applyNumberFormat="1" applyFont="1" applyBorder="1">
      <alignment vertical="center"/>
    </xf>
    <xf numFmtId="41" fontId="6" fillId="0" borderId="15" xfId="2" applyNumberFormat="1" applyFont="1" applyFill="1" applyBorder="1">
      <alignment vertical="center"/>
    </xf>
    <xf numFmtId="41" fontId="6" fillId="0" borderId="15" xfId="2" applyNumberFormat="1" applyFont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 wrapText="1"/>
    </xf>
    <xf numFmtId="41" fontId="35" fillId="0" borderId="15" xfId="1" applyNumberFormat="1" applyFont="1" applyFill="1" applyBorder="1" applyAlignment="1">
      <alignment horizontal="center" vertical="center"/>
    </xf>
    <xf numFmtId="41" fontId="35" fillId="0" borderId="15" xfId="1" applyNumberFormat="1" applyFont="1" applyFill="1" applyBorder="1" applyAlignment="1">
      <alignment horizontal="center" vertical="center" wrapText="1"/>
    </xf>
    <xf numFmtId="0" fontId="35" fillId="0" borderId="15" xfId="1" applyNumberFormat="1" applyFont="1" applyFill="1" applyBorder="1" applyAlignment="1">
      <alignment horizontal="center" vertical="center"/>
    </xf>
    <xf numFmtId="38" fontId="35" fillId="0" borderId="15" xfId="1" applyFont="1" applyFill="1" applyBorder="1" applyAlignment="1">
      <alignment horizontal="center" vertical="center" wrapText="1"/>
    </xf>
    <xf numFmtId="41" fontId="26" fillId="0" borderId="20" xfId="0" applyNumberFormat="1" applyFont="1" applyFill="1" applyBorder="1" applyAlignment="1">
      <alignment horizontal="center" vertical="center" wrapText="1"/>
    </xf>
    <xf numFmtId="41" fontId="26" fillId="0" borderId="2" xfId="0" applyNumberFormat="1" applyFont="1" applyFill="1" applyBorder="1" applyAlignment="1">
      <alignment horizontal="center" vertical="center" wrapText="1"/>
    </xf>
    <xf numFmtId="41" fontId="26" fillId="0" borderId="13" xfId="0" applyNumberFormat="1" applyFont="1" applyFill="1" applyBorder="1" applyAlignment="1">
      <alignment horizontal="center" vertical="center" wrapText="1"/>
    </xf>
    <xf numFmtId="41" fontId="18" fillId="0" borderId="21" xfId="0" applyNumberFormat="1" applyFont="1" applyFill="1" applyBorder="1" applyAlignment="1">
      <alignment horizontal="center" vertical="center"/>
    </xf>
    <xf numFmtId="41" fontId="18" fillId="0" borderId="7" xfId="0" applyNumberFormat="1" applyFont="1" applyFill="1" applyBorder="1" applyAlignment="1">
      <alignment horizontal="center" vertical="center"/>
    </xf>
    <xf numFmtId="41" fontId="17" fillId="0" borderId="15" xfId="0" applyNumberFormat="1" applyFont="1" applyFill="1" applyBorder="1" applyAlignment="1">
      <alignment horizontal="center" vertical="center"/>
    </xf>
    <xf numFmtId="41" fontId="17" fillId="0" borderId="15" xfId="1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38" fontId="17" fillId="0" borderId="15" xfId="1" applyFont="1" applyFill="1" applyBorder="1" applyAlignment="1">
      <alignment horizontal="center" vertical="center" wrapText="1"/>
    </xf>
    <xf numFmtId="41" fontId="6" fillId="0" borderId="15" xfId="3" applyNumberFormat="1" applyFont="1" applyFill="1" applyBorder="1" applyAlignment="1">
      <alignment horizontal="center" vertical="center"/>
    </xf>
    <xf numFmtId="41" fontId="6" fillId="0" borderId="15" xfId="3" applyNumberFormat="1" applyFont="1" applyFill="1" applyBorder="1" applyAlignment="1">
      <alignment horizontal="centerContinuous" vertical="center" wrapText="1"/>
    </xf>
    <xf numFmtId="41" fontId="6" fillId="0" borderId="15" xfId="3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1" fontId="6" fillId="0" borderId="15" xfId="2" applyNumberFormat="1" applyFont="1" applyFill="1" applyBorder="1" applyAlignment="1">
      <alignment horizontal="center" vertical="center" wrapText="1"/>
    </xf>
    <xf numFmtId="41" fontId="6" fillId="0" borderId="15" xfId="1" applyNumberFormat="1" applyFont="1" applyBorder="1" applyAlignment="1">
      <alignment vertical="center"/>
    </xf>
    <xf numFmtId="10" fontId="6" fillId="0" borderId="15" xfId="17" applyNumberFormat="1" applyFont="1" applyBorder="1">
      <alignment vertical="center"/>
    </xf>
    <xf numFmtId="10" fontId="35" fillId="0" borderId="15" xfId="17" applyNumberFormat="1" applyFont="1" applyBorder="1">
      <alignment vertical="center"/>
    </xf>
    <xf numFmtId="41" fontId="6" fillId="0" borderId="10" xfId="0" applyNumberFormat="1" applyFont="1" applyBorder="1" applyAlignment="1">
      <alignment horizontal="left" vertical="center"/>
    </xf>
    <xf numFmtId="41" fontId="6" fillId="0" borderId="10" xfId="1" applyNumberFormat="1" applyFont="1" applyBorder="1" applyAlignment="1">
      <alignment horizontal="left" vertical="center"/>
    </xf>
    <xf numFmtId="41" fontId="6" fillId="0" borderId="15" xfId="0" applyNumberFormat="1" applyFont="1" applyBorder="1" applyAlignment="1">
      <alignment vertical="center"/>
    </xf>
    <xf numFmtId="41" fontId="17" fillId="0" borderId="10" xfId="0" applyNumberFormat="1" applyFont="1" applyBorder="1" applyAlignment="1">
      <alignment horizontal="center" vertical="center"/>
    </xf>
    <xf numFmtId="41" fontId="17" fillId="0" borderId="7" xfId="0" applyNumberFormat="1" applyFont="1" applyFill="1" applyBorder="1" applyAlignment="1">
      <alignment vertical="center"/>
    </xf>
    <xf numFmtId="41" fontId="17" fillId="0" borderId="7" xfId="0" applyNumberFormat="1" applyFont="1" applyBorder="1" applyAlignment="1">
      <alignment horizontal="center" vertical="center"/>
    </xf>
    <xf numFmtId="41" fontId="17" fillId="0" borderId="7" xfId="0" applyNumberFormat="1" applyFont="1" applyFill="1" applyBorder="1" applyAlignment="1">
      <alignment horizontal="center" vertical="center"/>
    </xf>
    <xf numFmtId="41" fontId="6" fillId="0" borderId="15" xfId="1" applyNumberFormat="1" applyFont="1" applyBorder="1" applyAlignment="1">
      <alignment vertical="center"/>
    </xf>
    <xf numFmtId="41" fontId="6" fillId="0" borderId="15" xfId="1" applyNumberFormat="1" applyFont="1" applyBorder="1" applyAlignment="1">
      <alignment vertical="center"/>
    </xf>
    <xf numFmtId="41" fontId="6" fillId="0" borderId="15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41" fontId="6" fillId="0" borderId="15" xfId="1" applyNumberFormat="1" applyFont="1" applyFill="1" applyBorder="1" applyAlignment="1">
      <alignment horizontal="right" vertical="center"/>
    </xf>
    <xf numFmtId="41" fontId="17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6" fillId="0" borderId="15" xfId="2" applyFont="1" applyBorder="1" applyAlignment="1">
      <alignment horizontal="left" vertical="center" wrapText="1"/>
    </xf>
    <xf numFmtId="41" fontId="6" fillId="0" borderId="3" xfId="1" applyNumberFormat="1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41" fontId="6" fillId="0" borderId="15" xfId="1" applyNumberFormat="1" applyFont="1" applyBorder="1" applyAlignment="1">
      <alignment vertical="center"/>
    </xf>
    <xf numFmtId="41" fontId="17" fillId="0" borderId="15" xfId="1" applyNumberFormat="1" applyFont="1" applyBorder="1" applyAlignment="1">
      <alignment vertical="center"/>
    </xf>
    <xf numFmtId="0" fontId="6" fillId="0" borderId="3" xfId="2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17" fillId="0" borderId="15" xfId="1" applyNumberFormat="1" applyFont="1" applyFill="1" applyBorder="1" applyAlignment="1">
      <alignment vertical="center"/>
    </xf>
    <xf numFmtId="0" fontId="6" fillId="0" borderId="15" xfId="2" applyFont="1" applyBorder="1" applyAlignment="1">
      <alignment horizontal="left" vertical="center"/>
    </xf>
    <xf numFmtId="41" fontId="6" fillId="0" borderId="3" xfId="1" applyNumberFormat="1" applyFont="1" applyFill="1" applyBorder="1" applyAlignment="1">
      <alignment vertical="center"/>
    </xf>
    <xf numFmtId="0" fontId="6" fillId="2" borderId="15" xfId="2" applyFont="1" applyFill="1" applyBorder="1" applyAlignment="1">
      <alignment horizontal="left" vertical="center" wrapText="1"/>
    </xf>
    <xf numFmtId="0" fontId="6" fillId="2" borderId="15" xfId="2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 wrapText="1"/>
    </xf>
    <xf numFmtId="38" fontId="6" fillId="0" borderId="15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41" fontId="6" fillId="0" borderId="3" xfId="1" applyNumberFormat="1" applyFont="1" applyBorder="1" applyAlignment="1">
      <alignment horizontal="right" vertical="center"/>
    </xf>
    <xf numFmtId="41" fontId="6" fillId="0" borderId="13" xfId="1" applyNumberFormat="1" applyFont="1" applyBorder="1" applyAlignment="1">
      <alignment horizontal="right" vertical="center"/>
    </xf>
    <xf numFmtId="41" fontId="6" fillId="0" borderId="15" xfId="1" applyNumberFormat="1" applyFont="1" applyBorder="1" applyAlignment="1">
      <alignment horizontal="right" vertical="center"/>
    </xf>
    <xf numFmtId="41" fontId="17" fillId="0" borderId="15" xfId="1" applyNumberFormat="1" applyFont="1" applyBorder="1" applyAlignment="1">
      <alignment horizontal="right" vertical="center"/>
    </xf>
    <xf numFmtId="41" fontId="6" fillId="0" borderId="2" xfId="1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41" fontId="6" fillId="0" borderId="15" xfId="1" applyNumberFormat="1" applyFont="1" applyFill="1" applyBorder="1" applyAlignment="1">
      <alignment horizontal="center" vertical="center" wrapText="1"/>
    </xf>
    <xf numFmtId="41" fontId="6" fillId="0" borderId="17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17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 wrapTex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6" fillId="0" borderId="13" xfId="0" applyNumberFormat="1" applyFont="1" applyFill="1" applyBorder="1" applyAlignment="1">
      <alignment horizontal="center" vertical="center" wrapText="1"/>
    </xf>
    <xf numFmtId="41" fontId="26" fillId="0" borderId="12" xfId="0" applyNumberFormat="1" applyFont="1" applyFill="1" applyBorder="1" applyAlignment="1">
      <alignment horizontal="center" vertical="center" wrapText="1"/>
    </xf>
    <xf numFmtId="41" fontId="26" fillId="0" borderId="7" xfId="0" applyNumberFormat="1" applyFont="1" applyFill="1" applyBorder="1" applyAlignment="1">
      <alignment horizontal="center" vertical="center" wrapText="1"/>
    </xf>
    <xf numFmtId="41" fontId="26" fillId="0" borderId="17" xfId="0" applyNumberFormat="1" applyFont="1" applyFill="1" applyBorder="1" applyAlignment="1">
      <alignment horizontal="center" vertical="center" wrapText="1"/>
    </xf>
    <xf numFmtId="41" fontId="18" fillId="0" borderId="10" xfId="0" applyNumberFormat="1" applyFont="1" applyFill="1" applyBorder="1" applyAlignment="1">
      <alignment horizontal="center" vertical="center"/>
    </xf>
    <xf numFmtId="41" fontId="26" fillId="0" borderId="10" xfId="0" applyNumberFormat="1" applyFont="1" applyFill="1" applyBorder="1" applyAlignment="1">
      <alignment horizontal="center" vertical="center" wrapText="1"/>
    </xf>
    <xf numFmtId="41" fontId="26" fillId="0" borderId="14" xfId="0" applyNumberFormat="1" applyFont="1" applyFill="1" applyBorder="1" applyAlignment="1">
      <alignment horizontal="center" vertical="center" wrapText="1"/>
    </xf>
    <xf numFmtId="41" fontId="18" fillId="0" borderId="6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41" fontId="26" fillId="0" borderId="23" xfId="0" applyNumberFormat="1" applyFont="1" applyFill="1" applyBorder="1" applyAlignment="1">
      <alignment horizontal="center" vertical="center" wrapText="1"/>
    </xf>
    <xf numFmtId="41" fontId="0" fillId="0" borderId="24" xfId="0" applyNumberFormat="1" applyFill="1" applyBorder="1" applyAlignment="1">
      <alignment horizontal="center" vertical="center"/>
    </xf>
    <xf numFmtId="41" fontId="0" fillId="0" borderId="10" xfId="0" applyNumberFormat="1" applyFill="1" applyBorder="1" applyAlignment="1">
      <alignment horizontal="center" vertical="center"/>
    </xf>
    <xf numFmtId="41" fontId="17" fillId="0" borderId="3" xfId="0" applyNumberFormat="1" applyFont="1" applyBorder="1" applyAlignment="1">
      <alignment horizontal="center" vertical="center"/>
    </xf>
    <xf numFmtId="41" fontId="17" fillId="0" borderId="13" xfId="0" applyNumberFormat="1" applyFont="1" applyBorder="1" applyAlignment="1">
      <alignment horizontal="center" vertical="center"/>
    </xf>
    <xf numFmtId="41" fontId="17" fillId="2" borderId="12" xfId="0" applyNumberFormat="1" applyFont="1" applyFill="1" applyBorder="1" applyAlignment="1">
      <alignment horizontal="left" vertical="center" wrapText="1"/>
    </xf>
    <xf numFmtId="41" fontId="17" fillId="2" borderId="14" xfId="0" applyNumberFormat="1" applyFont="1" applyFill="1" applyBorder="1" applyAlignment="1">
      <alignment horizontal="left" vertical="center" wrapText="1"/>
    </xf>
    <xf numFmtId="41" fontId="17" fillId="2" borderId="1" xfId="0" applyNumberFormat="1" applyFont="1" applyFill="1" applyBorder="1" applyAlignment="1">
      <alignment horizontal="left" vertical="center" wrapText="1"/>
    </xf>
    <xf numFmtId="41" fontId="17" fillId="2" borderId="4" xfId="0" applyNumberFormat="1" applyFont="1" applyFill="1" applyBorder="1" applyAlignment="1">
      <alignment horizontal="left" vertical="center" wrapText="1"/>
    </xf>
    <xf numFmtId="41" fontId="17" fillId="2" borderId="7" xfId="0" applyNumberFormat="1" applyFont="1" applyFill="1" applyBorder="1" applyAlignment="1">
      <alignment horizontal="left" vertical="center" wrapText="1"/>
    </xf>
    <xf numFmtId="41" fontId="17" fillId="2" borderId="6" xfId="0" applyNumberFormat="1" applyFont="1" applyFill="1" applyBorder="1" applyAlignment="1">
      <alignment horizontal="left" vertical="center" wrapText="1"/>
    </xf>
    <xf numFmtId="41" fontId="17" fillId="0" borderId="15" xfId="0" applyNumberFormat="1" applyFont="1" applyFill="1" applyBorder="1" applyAlignment="1">
      <alignment horizontal="center" vertical="center"/>
    </xf>
    <xf numFmtId="41" fontId="17" fillId="2" borderId="12" xfId="0" applyNumberFormat="1" applyFont="1" applyFill="1" applyBorder="1" applyAlignment="1">
      <alignment vertical="center"/>
    </xf>
    <xf numFmtId="41" fontId="17" fillId="2" borderId="14" xfId="0" applyNumberFormat="1" applyFont="1" applyFill="1" applyBorder="1" applyAlignment="1">
      <alignment vertical="center"/>
    </xf>
    <xf numFmtId="41" fontId="17" fillId="2" borderId="1" xfId="0" applyNumberFormat="1" applyFont="1" applyFill="1" applyBorder="1" applyAlignment="1">
      <alignment vertical="center"/>
    </xf>
    <xf numFmtId="41" fontId="17" fillId="2" borderId="4" xfId="0" applyNumberFormat="1" applyFont="1" applyFill="1" applyBorder="1" applyAlignment="1">
      <alignment vertical="center"/>
    </xf>
    <xf numFmtId="41" fontId="17" fillId="2" borderId="7" xfId="0" applyNumberFormat="1" applyFont="1" applyFill="1" applyBorder="1" applyAlignment="1">
      <alignment vertical="center"/>
    </xf>
    <xf numFmtId="41" fontId="17" fillId="2" borderId="6" xfId="0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2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41" fontId="6" fillId="0" borderId="15" xfId="3" applyNumberFormat="1" applyFont="1" applyBorder="1" applyAlignment="1">
      <alignment horizontal="center" vertical="center"/>
    </xf>
    <xf numFmtId="41" fontId="12" fillId="0" borderId="0" xfId="0" applyNumberFormat="1" applyFont="1" applyAlignment="1">
      <alignment horizontal="left" vertical="center"/>
    </xf>
    <xf numFmtId="41" fontId="6" fillId="0" borderId="17" xfId="3" applyNumberFormat="1" applyFont="1" applyBorder="1" applyAlignment="1">
      <alignment horizontal="center" vertical="center"/>
    </xf>
    <xf numFmtId="41" fontId="6" fillId="0" borderId="9" xfId="3" applyNumberFormat="1" applyFont="1" applyBorder="1" applyAlignment="1">
      <alignment horizontal="center" vertical="center"/>
    </xf>
    <xf numFmtId="41" fontId="6" fillId="0" borderId="10" xfId="3" applyNumberFormat="1" applyFont="1" applyBorder="1" applyAlignment="1">
      <alignment horizontal="center" vertical="center"/>
    </xf>
    <xf numFmtId="41" fontId="6" fillId="0" borderId="17" xfId="3" applyNumberFormat="1" applyFont="1" applyFill="1" applyBorder="1" applyAlignment="1">
      <alignment horizontal="center" vertical="center"/>
    </xf>
    <xf numFmtId="41" fontId="6" fillId="0" borderId="9" xfId="3" applyNumberFormat="1" applyFont="1" applyFill="1" applyBorder="1" applyAlignment="1">
      <alignment horizontal="center" vertical="center"/>
    </xf>
    <xf numFmtId="41" fontId="6" fillId="0" borderId="10" xfId="3" applyNumberFormat="1" applyFont="1" applyFill="1" applyBorder="1" applyAlignment="1">
      <alignment horizontal="center" vertical="center"/>
    </xf>
    <xf numFmtId="41" fontId="6" fillId="0" borderId="3" xfId="3" applyNumberFormat="1" applyFont="1" applyBorder="1" applyAlignment="1">
      <alignment horizontal="center" vertical="center"/>
    </xf>
    <xf numFmtId="41" fontId="6" fillId="0" borderId="13" xfId="3" applyNumberFormat="1" applyFont="1" applyBorder="1" applyAlignment="1">
      <alignment horizontal="center" vertical="center"/>
    </xf>
    <xf numFmtId="41" fontId="6" fillId="0" borderId="17" xfId="3" applyNumberFormat="1" applyFont="1" applyFill="1" applyBorder="1" applyAlignment="1">
      <alignment horizontal="center" vertical="center" wrapText="1"/>
    </xf>
    <xf numFmtId="41" fontId="6" fillId="0" borderId="9" xfId="3" applyNumberFormat="1" applyFont="1" applyFill="1" applyBorder="1" applyAlignment="1">
      <alignment horizontal="center" vertical="center" wrapText="1"/>
    </xf>
    <xf numFmtId="41" fontId="6" fillId="2" borderId="17" xfId="3" applyNumberFormat="1" applyFont="1" applyFill="1" applyBorder="1" applyAlignment="1">
      <alignment horizontal="center" vertical="center" wrapText="1"/>
    </xf>
    <xf numFmtId="41" fontId="6" fillId="2" borderId="9" xfId="3" applyNumberFormat="1" applyFont="1" applyFill="1" applyBorder="1" applyAlignment="1">
      <alignment horizontal="center" vertical="center" wrapText="1"/>
    </xf>
    <xf numFmtId="41" fontId="6" fillId="2" borderId="10" xfId="3" applyNumberFormat="1" applyFont="1" applyFill="1" applyBorder="1" applyAlignment="1">
      <alignment horizontal="center" vertical="center" wrapText="1"/>
    </xf>
    <xf numFmtId="41" fontId="6" fillId="0" borderId="3" xfId="3" applyNumberFormat="1" applyFont="1" applyFill="1" applyBorder="1" applyAlignment="1">
      <alignment horizontal="center" vertical="center"/>
    </xf>
    <xf numFmtId="41" fontId="6" fillId="0" borderId="2" xfId="3" applyNumberFormat="1" applyFont="1" applyFill="1" applyBorder="1" applyAlignment="1">
      <alignment horizontal="center" vertical="center"/>
    </xf>
    <xf numFmtId="41" fontId="6" fillId="0" borderId="13" xfId="3" applyNumberFormat="1" applyFont="1" applyFill="1" applyBorder="1" applyAlignment="1">
      <alignment horizontal="center" vertical="center"/>
    </xf>
    <xf numFmtId="38" fontId="19" fillId="2" borderId="0" xfId="1" applyFont="1" applyFill="1" applyAlignment="1">
      <alignment horizontal="left" vertical="center" wrapText="1"/>
    </xf>
    <xf numFmtId="38" fontId="27" fillId="2" borderId="0" xfId="1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</cellXfs>
  <cellStyles count="18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0"/>
  <tableStyles count="0" defaultTableStyle="TableStyleMedium2" defaultPivotStyle="PivotStyleLight16"/>
  <colors>
    <mruColors>
      <color rgb="FF66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9"/>
  <sheetViews>
    <sheetView tabSelected="1" view="pageBreakPreview" zoomScale="90" zoomScaleNormal="70" zoomScaleSheetLayoutView="90" workbookViewId="0">
      <selection activeCell="A4" sqref="A4:R4"/>
    </sheetView>
  </sheetViews>
  <sheetFormatPr defaultRowHeight="13" x14ac:dyDescent="0.2"/>
  <cols>
    <col min="1" max="1" width="0.90625" customWidth="1"/>
    <col min="2" max="2" width="3.81640625" customWidth="1"/>
    <col min="3" max="3" width="16.81640625" customWidth="1"/>
    <col min="4" max="17" width="8.453125" customWidth="1"/>
    <col min="18" max="18" width="16.1796875" customWidth="1"/>
    <col min="19" max="19" width="0.6328125" customWidth="1"/>
    <col min="20" max="20" width="0.36328125" customWidth="1"/>
  </cols>
  <sheetData>
    <row r="1" spans="1:19" ht="18.75" customHeight="1" x14ac:dyDescent="0.2">
      <c r="A1" s="242" t="s">
        <v>12</v>
      </c>
      <c r="B1" s="243"/>
      <c r="C1" s="243"/>
      <c r="D1" s="243"/>
      <c r="E1" s="243"/>
    </row>
    <row r="2" spans="1:19" ht="24.75" customHeight="1" x14ac:dyDescent="0.2">
      <c r="A2" s="244" t="s">
        <v>13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ht="19.5" customHeight="1" x14ac:dyDescent="0.2">
      <c r="A3" s="242" t="s">
        <v>14</v>
      </c>
      <c r="B3" s="243"/>
      <c r="C3" s="243"/>
      <c r="D3" s="243"/>
      <c r="E3" s="243"/>
      <c r="F3" s="243"/>
      <c r="G3" s="24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245" t="s">
        <v>160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</row>
    <row r="5" spans="1:19" ht="16.5" customHeight="1" x14ac:dyDescent="0.2">
      <c r="A5" s="242" t="s">
        <v>15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</row>
    <row r="6" spans="1:19" ht="1.5" customHeight="1" x14ac:dyDescent="0.2"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</row>
    <row r="7" spans="1:19" ht="20.25" customHeight="1" x14ac:dyDescent="0.2">
      <c r="A7" s="2"/>
      <c r="B7" s="3" t="s">
        <v>16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169</v>
      </c>
      <c r="R7" s="5"/>
      <c r="S7" s="2"/>
    </row>
    <row r="8" spans="1:19" ht="37.5" customHeight="1" x14ac:dyDescent="0.2">
      <c r="A8" s="2"/>
      <c r="B8" s="248" t="s">
        <v>17</v>
      </c>
      <c r="C8" s="248"/>
      <c r="D8" s="256" t="s">
        <v>18</v>
      </c>
      <c r="E8" s="247"/>
      <c r="F8" s="256" t="s">
        <v>19</v>
      </c>
      <c r="G8" s="247"/>
      <c r="H8" s="256" t="s">
        <v>20</v>
      </c>
      <c r="I8" s="247"/>
      <c r="J8" s="256" t="s">
        <v>21</v>
      </c>
      <c r="K8" s="247"/>
      <c r="L8" s="256" t="s">
        <v>22</v>
      </c>
      <c r="M8" s="247"/>
      <c r="N8" s="247" t="s">
        <v>23</v>
      </c>
      <c r="O8" s="248"/>
      <c r="P8" s="249" t="s">
        <v>24</v>
      </c>
      <c r="Q8" s="250"/>
      <c r="R8" s="7"/>
      <c r="S8" s="2"/>
    </row>
    <row r="9" spans="1:19" ht="14.15" customHeight="1" x14ac:dyDescent="0.2">
      <c r="A9" s="2"/>
      <c r="B9" s="251" t="s">
        <v>25</v>
      </c>
      <c r="C9" s="251"/>
      <c r="D9" s="252">
        <v>4990606369</v>
      </c>
      <c r="E9" s="253"/>
      <c r="F9" s="252">
        <v>526183803</v>
      </c>
      <c r="G9" s="253"/>
      <c r="H9" s="252">
        <v>144859583</v>
      </c>
      <c r="I9" s="253"/>
      <c r="J9" s="252">
        <v>5371930589</v>
      </c>
      <c r="K9" s="253"/>
      <c r="L9" s="252">
        <v>2902360705</v>
      </c>
      <c r="M9" s="253"/>
      <c r="N9" s="253">
        <v>107379021</v>
      </c>
      <c r="O9" s="254"/>
      <c r="P9" s="255">
        <v>2469569884</v>
      </c>
      <c r="Q9" s="255"/>
      <c r="R9" s="27"/>
      <c r="S9" s="2"/>
    </row>
    <row r="10" spans="1:19" ht="14.15" customHeight="1" x14ac:dyDescent="0.2">
      <c r="A10" s="2"/>
      <c r="B10" s="251" t="s">
        <v>26</v>
      </c>
      <c r="C10" s="251"/>
      <c r="D10" s="252">
        <v>105763116</v>
      </c>
      <c r="E10" s="253"/>
      <c r="F10" s="252">
        <v>2548528</v>
      </c>
      <c r="G10" s="253"/>
      <c r="H10" s="252">
        <v>0</v>
      </c>
      <c r="I10" s="253"/>
      <c r="J10" s="261">
        <v>108311644</v>
      </c>
      <c r="K10" s="257"/>
      <c r="L10" s="261">
        <v>0</v>
      </c>
      <c r="M10" s="257"/>
      <c r="N10" s="257">
        <v>0</v>
      </c>
      <c r="O10" s="258"/>
      <c r="P10" s="259">
        <v>108311644</v>
      </c>
      <c r="Q10" s="259"/>
      <c r="R10" s="27"/>
      <c r="S10" s="2"/>
    </row>
    <row r="11" spans="1:19" ht="14.15" customHeight="1" x14ac:dyDescent="0.2">
      <c r="A11" s="2"/>
      <c r="B11" s="260" t="s">
        <v>27</v>
      </c>
      <c r="C11" s="260"/>
      <c r="D11" s="252">
        <v>0</v>
      </c>
      <c r="E11" s="253"/>
      <c r="F11" s="252">
        <v>0</v>
      </c>
      <c r="G11" s="253"/>
      <c r="H11" s="252">
        <v>0</v>
      </c>
      <c r="I11" s="253"/>
      <c r="J11" s="261">
        <v>0</v>
      </c>
      <c r="K11" s="257"/>
      <c r="L11" s="261">
        <v>0</v>
      </c>
      <c r="M11" s="257"/>
      <c r="N11" s="257">
        <v>0</v>
      </c>
      <c r="O11" s="258"/>
      <c r="P11" s="259">
        <v>0</v>
      </c>
      <c r="Q11" s="259"/>
      <c r="R11" s="27"/>
      <c r="S11" s="2"/>
    </row>
    <row r="12" spans="1:19" ht="14.15" customHeight="1" x14ac:dyDescent="0.2">
      <c r="A12" s="2"/>
      <c r="B12" s="260" t="s">
        <v>28</v>
      </c>
      <c r="C12" s="260"/>
      <c r="D12" s="252">
        <v>4283624947</v>
      </c>
      <c r="E12" s="253"/>
      <c r="F12" s="252">
        <v>454777457</v>
      </c>
      <c r="G12" s="253"/>
      <c r="H12" s="252">
        <v>0</v>
      </c>
      <c r="I12" s="253"/>
      <c r="J12" s="261">
        <v>4738402404</v>
      </c>
      <c r="K12" s="257"/>
      <c r="L12" s="261">
        <v>2693044180</v>
      </c>
      <c r="M12" s="257"/>
      <c r="N12" s="257">
        <v>87754394</v>
      </c>
      <c r="O12" s="258"/>
      <c r="P12" s="259">
        <v>2045358224</v>
      </c>
      <c r="Q12" s="259"/>
      <c r="R12" s="27"/>
      <c r="S12" s="2"/>
    </row>
    <row r="13" spans="1:19" ht="14.15" customHeight="1" x14ac:dyDescent="0.2">
      <c r="A13" s="2"/>
      <c r="B13" s="251" t="s">
        <v>29</v>
      </c>
      <c r="C13" s="251"/>
      <c r="D13" s="252">
        <v>444258723</v>
      </c>
      <c r="E13" s="253"/>
      <c r="F13" s="252">
        <v>66331118</v>
      </c>
      <c r="G13" s="253"/>
      <c r="H13" s="252">
        <v>0</v>
      </c>
      <c r="I13" s="253"/>
      <c r="J13" s="261">
        <v>510589841</v>
      </c>
      <c r="K13" s="257"/>
      <c r="L13" s="261">
        <v>209316525</v>
      </c>
      <c r="M13" s="257"/>
      <c r="N13" s="257">
        <v>19624627</v>
      </c>
      <c r="O13" s="258"/>
      <c r="P13" s="259">
        <v>301273316</v>
      </c>
      <c r="Q13" s="259"/>
      <c r="R13" s="27"/>
      <c r="S13" s="2"/>
    </row>
    <row r="14" spans="1:19" ht="14.15" customHeight="1" x14ac:dyDescent="0.2">
      <c r="A14" s="2"/>
      <c r="B14" s="263" t="s">
        <v>30</v>
      </c>
      <c r="C14" s="263"/>
      <c r="D14" s="252">
        <v>0</v>
      </c>
      <c r="E14" s="253"/>
      <c r="F14" s="252">
        <v>0</v>
      </c>
      <c r="G14" s="253"/>
      <c r="H14" s="252">
        <v>0</v>
      </c>
      <c r="I14" s="253"/>
      <c r="J14" s="261">
        <v>0</v>
      </c>
      <c r="K14" s="257"/>
      <c r="L14" s="261">
        <v>0</v>
      </c>
      <c r="M14" s="257"/>
      <c r="N14" s="261">
        <v>0</v>
      </c>
      <c r="O14" s="257"/>
      <c r="P14" s="259">
        <v>0</v>
      </c>
      <c r="Q14" s="259"/>
      <c r="R14" s="27"/>
      <c r="S14" s="2"/>
    </row>
    <row r="15" spans="1:19" ht="14.15" customHeight="1" x14ac:dyDescent="0.2">
      <c r="A15" s="2"/>
      <c r="B15" s="262" t="s">
        <v>31</v>
      </c>
      <c r="C15" s="262"/>
      <c r="D15" s="252">
        <v>0</v>
      </c>
      <c r="E15" s="253"/>
      <c r="F15" s="252">
        <v>0</v>
      </c>
      <c r="G15" s="253"/>
      <c r="H15" s="252">
        <v>0</v>
      </c>
      <c r="I15" s="253"/>
      <c r="J15" s="261">
        <v>0</v>
      </c>
      <c r="K15" s="257"/>
      <c r="L15" s="261">
        <v>0</v>
      </c>
      <c r="M15" s="257"/>
      <c r="N15" s="261">
        <v>0</v>
      </c>
      <c r="O15" s="257"/>
      <c r="P15" s="259">
        <v>0</v>
      </c>
      <c r="Q15" s="259"/>
      <c r="R15" s="27"/>
      <c r="S15" s="2"/>
    </row>
    <row r="16" spans="1:19" ht="14.15" customHeight="1" x14ac:dyDescent="0.2">
      <c r="A16" s="2"/>
      <c r="B16" s="263" t="s">
        <v>32</v>
      </c>
      <c r="C16" s="263"/>
      <c r="D16" s="252">
        <v>0</v>
      </c>
      <c r="E16" s="253"/>
      <c r="F16" s="252">
        <v>0</v>
      </c>
      <c r="G16" s="253"/>
      <c r="H16" s="252">
        <v>0</v>
      </c>
      <c r="I16" s="253"/>
      <c r="J16" s="261">
        <v>0</v>
      </c>
      <c r="K16" s="257"/>
      <c r="L16" s="261">
        <v>0</v>
      </c>
      <c r="M16" s="257"/>
      <c r="N16" s="261">
        <v>0</v>
      </c>
      <c r="O16" s="257"/>
      <c r="P16" s="259">
        <v>0</v>
      </c>
      <c r="Q16" s="259"/>
      <c r="R16" s="27"/>
      <c r="S16" s="2"/>
    </row>
    <row r="17" spans="1:19" ht="14.15" customHeight="1" x14ac:dyDescent="0.2">
      <c r="A17" s="2"/>
      <c r="B17" s="260" t="s">
        <v>33</v>
      </c>
      <c r="C17" s="260"/>
      <c r="D17" s="252">
        <v>0</v>
      </c>
      <c r="E17" s="253"/>
      <c r="F17" s="252">
        <v>0</v>
      </c>
      <c r="G17" s="253"/>
      <c r="H17" s="252">
        <v>0</v>
      </c>
      <c r="I17" s="253"/>
      <c r="J17" s="261">
        <v>0</v>
      </c>
      <c r="K17" s="257"/>
      <c r="L17" s="261">
        <v>0</v>
      </c>
      <c r="M17" s="257"/>
      <c r="N17" s="261">
        <v>0</v>
      </c>
      <c r="O17" s="257"/>
      <c r="P17" s="259">
        <v>0</v>
      </c>
      <c r="Q17" s="259"/>
      <c r="R17" s="27"/>
      <c r="S17" s="2"/>
    </row>
    <row r="18" spans="1:19" ht="14.15" customHeight="1" x14ac:dyDescent="0.2">
      <c r="A18" s="2"/>
      <c r="B18" s="260" t="s">
        <v>34</v>
      </c>
      <c r="C18" s="260"/>
      <c r="D18" s="252">
        <v>156959583</v>
      </c>
      <c r="E18" s="253"/>
      <c r="F18" s="252">
        <v>2526700</v>
      </c>
      <c r="G18" s="253"/>
      <c r="H18" s="252">
        <v>144859583</v>
      </c>
      <c r="I18" s="253"/>
      <c r="J18" s="261">
        <v>14626700</v>
      </c>
      <c r="K18" s="257"/>
      <c r="L18" s="261">
        <v>0</v>
      </c>
      <c r="M18" s="257"/>
      <c r="N18" s="261">
        <v>0</v>
      </c>
      <c r="O18" s="257"/>
      <c r="P18" s="259">
        <v>14626700</v>
      </c>
      <c r="Q18" s="259"/>
      <c r="R18" s="27"/>
      <c r="S18" s="2"/>
    </row>
    <row r="19" spans="1:19" ht="14.15" customHeight="1" x14ac:dyDescent="0.2">
      <c r="A19" s="2"/>
      <c r="B19" s="264" t="s">
        <v>35</v>
      </c>
      <c r="C19" s="264"/>
      <c r="D19" s="252">
        <v>7970575158</v>
      </c>
      <c r="E19" s="253"/>
      <c r="F19" s="252">
        <v>112371600</v>
      </c>
      <c r="G19" s="253"/>
      <c r="H19" s="252">
        <v>10445058</v>
      </c>
      <c r="I19" s="253"/>
      <c r="J19" s="261">
        <v>8072501700</v>
      </c>
      <c r="K19" s="257"/>
      <c r="L19" s="261">
        <v>5004661378</v>
      </c>
      <c r="M19" s="257"/>
      <c r="N19" s="257">
        <v>201780139</v>
      </c>
      <c r="O19" s="258"/>
      <c r="P19" s="259">
        <v>3067840322</v>
      </c>
      <c r="Q19" s="259"/>
      <c r="R19" s="27"/>
      <c r="S19" s="2"/>
    </row>
    <row r="20" spans="1:19" ht="14.15" customHeight="1" x14ac:dyDescent="0.2">
      <c r="A20" s="2"/>
      <c r="B20" s="251" t="s">
        <v>36</v>
      </c>
      <c r="C20" s="251"/>
      <c r="D20" s="252">
        <v>57710154</v>
      </c>
      <c r="E20" s="253"/>
      <c r="F20" s="252">
        <v>0</v>
      </c>
      <c r="G20" s="253"/>
      <c r="H20" s="252">
        <v>600058</v>
      </c>
      <c r="I20" s="253"/>
      <c r="J20" s="261">
        <v>57110096</v>
      </c>
      <c r="K20" s="257"/>
      <c r="L20" s="261">
        <v>0</v>
      </c>
      <c r="M20" s="257"/>
      <c r="N20" s="257">
        <v>0</v>
      </c>
      <c r="O20" s="258"/>
      <c r="P20" s="259">
        <v>57110096</v>
      </c>
      <c r="Q20" s="259"/>
      <c r="R20" s="27"/>
      <c r="S20" s="2"/>
    </row>
    <row r="21" spans="1:19" ht="14.15" customHeight="1" x14ac:dyDescent="0.2">
      <c r="A21" s="2"/>
      <c r="B21" s="265" t="s">
        <v>37</v>
      </c>
      <c r="C21" s="265"/>
      <c r="D21" s="261">
        <v>23845165</v>
      </c>
      <c r="E21" s="257"/>
      <c r="F21" s="252">
        <v>0</v>
      </c>
      <c r="G21" s="253"/>
      <c r="H21" s="252">
        <v>0</v>
      </c>
      <c r="I21" s="253"/>
      <c r="J21" s="261">
        <v>23845165</v>
      </c>
      <c r="K21" s="257"/>
      <c r="L21" s="261">
        <v>13456225</v>
      </c>
      <c r="M21" s="257"/>
      <c r="N21" s="257">
        <v>868925</v>
      </c>
      <c r="O21" s="258"/>
      <c r="P21" s="259">
        <v>10388940</v>
      </c>
      <c r="Q21" s="259"/>
      <c r="R21" s="27"/>
      <c r="S21" s="2"/>
    </row>
    <row r="22" spans="1:19" ht="14.15" customHeight="1" x14ac:dyDescent="0.2">
      <c r="A22" s="2"/>
      <c r="B22" s="266" t="s">
        <v>29</v>
      </c>
      <c r="C22" s="266"/>
      <c r="D22" s="261">
        <v>7879174839</v>
      </c>
      <c r="E22" s="257"/>
      <c r="F22" s="261">
        <v>112371600</v>
      </c>
      <c r="G22" s="257"/>
      <c r="H22" s="252">
        <v>0</v>
      </c>
      <c r="I22" s="253"/>
      <c r="J22" s="261">
        <v>7991546439</v>
      </c>
      <c r="K22" s="257"/>
      <c r="L22" s="261">
        <v>4991205153</v>
      </c>
      <c r="M22" s="257"/>
      <c r="N22" s="257">
        <v>200911214</v>
      </c>
      <c r="O22" s="258"/>
      <c r="P22" s="259">
        <v>3000341286</v>
      </c>
      <c r="Q22" s="259"/>
      <c r="R22" s="27"/>
      <c r="S22" s="2"/>
    </row>
    <row r="23" spans="1:19" ht="14.15" customHeight="1" x14ac:dyDescent="0.2">
      <c r="A23" s="2"/>
      <c r="B23" s="266" t="s">
        <v>33</v>
      </c>
      <c r="C23" s="266"/>
      <c r="D23" s="261">
        <v>0</v>
      </c>
      <c r="E23" s="257"/>
      <c r="F23" s="261">
        <v>0</v>
      </c>
      <c r="G23" s="257"/>
      <c r="H23" s="261">
        <v>0</v>
      </c>
      <c r="I23" s="257"/>
      <c r="J23" s="261">
        <v>0</v>
      </c>
      <c r="K23" s="257"/>
      <c r="L23" s="261">
        <v>0</v>
      </c>
      <c r="M23" s="257"/>
      <c r="N23" s="257">
        <v>0</v>
      </c>
      <c r="O23" s="258"/>
      <c r="P23" s="259">
        <v>0</v>
      </c>
      <c r="Q23" s="259"/>
      <c r="R23" s="27"/>
      <c r="S23" s="2"/>
    </row>
    <row r="24" spans="1:19" ht="14.15" customHeight="1" x14ac:dyDescent="0.2">
      <c r="A24" s="2"/>
      <c r="B24" s="265" t="s">
        <v>34</v>
      </c>
      <c r="C24" s="265"/>
      <c r="D24" s="261">
        <v>9845000</v>
      </c>
      <c r="E24" s="257"/>
      <c r="F24" s="261">
        <v>0</v>
      </c>
      <c r="G24" s="257"/>
      <c r="H24" s="261">
        <v>9845000</v>
      </c>
      <c r="I24" s="257"/>
      <c r="J24" s="261">
        <v>0</v>
      </c>
      <c r="K24" s="257"/>
      <c r="L24" s="261">
        <v>0</v>
      </c>
      <c r="M24" s="257"/>
      <c r="N24" s="257">
        <v>0</v>
      </c>
      <c r="O24" s="258"/>
      <c r="P24" s="259">
        <v>0</v>
      </c>
      <c r="Q24" s="259"/>
      <c r="R24" s="27"/>
      <c r="S24" s="2"/>
    </row>
    <row r="25" spans="1:19" ht="14.15" customHeight="1" x14ac:dyDescent="0.2">
      <c r="A25" s="2"/>
      <c r="B25" s="266" t="s">
        <v>38</v>
      </c>
      <c r="C25" s="266"/>
      <c r="D25" s="261">
        <v>740386846</v>
      </c>
      <c r="E25" s="257"/>
      <c r="F25" s="261">
        <v>27966134</v>
      </c>
      <c r="G25" s="257"/>
      <c r="H25" s="261">
        <v>0</v>
      </c>
      <c r="I25" s="257"/>
      <c r="J25" s="261">
        <v>768352980</v>
      </c>
      <c r="K25" s="257"/>
      <c r="L25" s="261">
        <v>540027262</v>
      </c>
      <c r="M25" s="257"/>
      <c r="N25" s="257">
        <v>61245668</v>
      </c>
      <c r="O25" s="258"/>
      <c r="P25" s="259">
        <v>228325718</v>
      </c>
      <c r="Q25" s="259"/>
      <c r="R25" s="27"/>
      <c r="S25" s="2"/>
    </row>
    <row r="26" spans="1:19" ht="14.15" customHeight="1" x14ac:dyDescent="0.2">
      <c r="A26" s="2"/>
      <c r="B26" s="268" t="s">
        <v>9</v>
      </c>
      <c r="C26" s="269"/>
      <c r="D26" s="252">
        <v>13701568373</v>
      </c>
      <c r="E26" s="253"/>
      <c r="F26" s="252">
        <v>666521537</v>
      </c>
      <c r="G26" s="253"/>
      <c r="H26" s="252">
        <v>155304641</v>
      </c>
      <c r="I26" s="253"/>
      <c r="J26" s="261">
        <v>14212785269</v>
      </c>
      <c r="K26" s="257"/>
      <c r="L26" s="261">
        <v>8447049345</v>
      </c>
      <c r="M26" s="257"/>
      <c r="N26" s="257">
        <v>370404828</v>
      </c>
      <c r="O26" s="258"/>
      <c r="P26" s="259">
        <v>5765735924</v>
      </c>
      <c r="Q26" s="259"/>
      <c r="R26" s="27"/>
      <c r="S26" s="2"/>
    </row>
    <row r="27" spans="1:19" ht="8.4" customHeight="1" x14ac:dyDescent="0.2">
      <c r="A27" s="2"/>
      <c r="B27" s="8"/>
      <c r="C27" s="9"/>
      <c r="D27" s="28"/>
      <c r="E27" s="28"/>
      <c r="F27" s="28"/>
      <c r="G27" s="28"/>
      <c r="H27" s="28"/>
      <c r="I27" s="28"/>
      <c r="J27" s="28"/>
      <c r="K27" s="28"/>
      <c r="L27" s="29"/>
      <c r="M27" s="29"/>
      <c r="N27" s="29"/>
      <c r="O27" s="29"/>
      <c r="P27" s="30"/>
      <c r="Q27" s="30"/>
      <c r="R27" s="30"/>
      <c r="S27" s="2"/>
    </row>
    <row r="28" spans="1:19" ht="20.25" customHeight="1" x14ac:dyDescent="0.2">
      <c r="A28" s="2"/>
      <c r="B28" s="10" t="s">
        <v>161</v>
      </c>
      <c r="C28" s="1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2"/>
      <c r="Q28" s="32"/>
      <c r="R28" s="33" t="s">
        <v>169</v>
      </c>
      <c r="S28" s="2"/>
    </row>
    <row r="29" spans="1:19" ht="12.9" customHeight="1" x14ac:dyDescent="0.2">
      <c r="A29" s="2"/>
      <c r="B29" s="248" t="s">
        <v>17</v>
      </c>
      <c r="C29" s="248"/>
      <c r="D29" s="267" t="s">
        <v>39</v>
      </c>
      <c r="E29" s="267"/>
      <c r="F29" s="267" t="s">
        <v>40</v>
      </c>
      <c r="G29" s="267"/>
      <c r="H29" s="267" t="s">
        <v>41</v>
      </c>
      <c r="I29" s="267"/>
      <c r="J29" s="267" t="s">
        <v>42</v>
      </c>
      <c r="K29" s="267"/>
      <c r="L29" s="267" t="s">
        <v>43</v>
      </c>
      <c r="M29" s="267"/>
      <c r="N29" s="267" t="s">
        <v>44</v>
      </c>
      <c r="O29" s="267"/>
      <c r="P29" s="267" t="s">
        <v>45</v>
      </c>
      <c r="Q29" s="267"/>
      <c r="R29" s="267" t="s">
        <v>46</v>
      </c>
      <c r="S29" s="2"/>
    </row>
    <row r="30" spans="1:19" ht="12.9" customHeight="1" x14ac:dyDescent="0.2">
      <c r="A30" s="2"/>
      <c r="B30" s="248"/>
      <c r="C30" s="248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"/>
    </row>
    <row r="31" spans="1:19" ht="14.15" customHeight="1" x14ac:dyDescent="0.2">
      <c r="A31" s="2"/>
      <c r="B31" s="270" t="s">
        <v>25</v>
      </c>
      <c r="C31" s="271"/>
      <c r="D31" s="272">
        <v>443521308</v>
      </c>
      <c r="E31" s="273"/>
      <c r="F31" s="272">
        <v>813719819</v>
      </c>
      <c r="G31" s="273"/>
      <c r="H31" s="272">
        <v>513895929</v>
      </c>
      <c r="I31" s="273"/>
      <c r="J31" s="272">
        <v>107307895</v>
      </c>
      <c r="K31" s="273"/>
      <c r="L31" s="272">
        <v>67438523</v>
      </c>
      <c r="M31" s="273"/>
      <c r="N31" s="272">
        <v>2938796</v>
      </c>
      <c r="O31" s="273"/>
      <c r="P31" s="272">
        <v>520747614</v>
      </c>
      <c r="Q31" s="273"/>
      <c r="R31" s="240">
        <v>2469569884</v>
      </c>
      <c r="S31" s="2"/>
    </row>
    <row r="32" spans="1:19" ht="14.15" customHeight="1" x14ac:dyDescent="0.2">
      <c r="A32" s="2"/>
      <c r="B32" s="260" t="s">
        <v>36</v>
      </c>
      <c r="C32" s="260"/>
      <c r="D32" s="272">
        <v>5094238</v>
      </c>
      <c r="E32" s="273"/>
      <c r="F32" s="272">
        <v>34461000</v>
      </c>
      <c r="G32" s="273"/>
      <c r="H32" s="272">
        <v>5658489</v>
      </c>
      <c r="I32" s="273"/>
      <c r="J32" s="272">
        <v>0</v>
      </c>
      <c r="K32" s="273"/>
      <c r="L32" s="272">
        <v>1210442</v>
      </c>
      <c r="M32" s="273"/>
      <c r="N32" s="272">
        <v>0</v>
      </c>
      <c r="O32" s="273"/>
      <c r="P32" s="272">
        <v>61887475</v>
      </c>
      <c r="Q32" s="273"/>
      <c r="R32" s="240">
        <v>108311644</v>
      </c>
      <c r="S32" s="2"/>
    </row>
    <row r="33" spans="1:19" ht="14.15" customHeight="1" x14ac:dyDescent="0.2">
      <c r="A33" s="2"/>
      <c r="B33" s="260" t="s">
        <v>27</v>
      </c>
      <c r="C33" s="260"/>
      <c r="D33" s="272">
        <v>0</v>
      </c>
      <c r="E33" s="273"/>
      <c r="F33" s="272">
        <v>0</v>
      </c>
      <c r="G33" s="273"/>
      <c r="H33" s="272">
        <v>0</v>
      </c>
      <c r="I33" s="273"/>
      <c r="J33" s="272">
        <v>0</v>
      </c>
      <c r="K33" s="273"/>
      <c r="L33" s="272">
        <v>0</v>
      </c>
      <c r="M33" s="273"/>
      <c r="N33" s="272">
        <v>0</v>
      </c>
      <c r="O33" s="273"/>
      <c r="P33" s="272">
        <v>0</v>
      </c>
      <c r="Q33" s="273"/>
      <c r="R33" s="240">
        <v>0</v>
      </c>
      <c r="S33" s="2"/>
    </row>
    <row r="34" spans="1:19" ht="14.15" customHeight="1" x14ac:dyDescent="0.2">
      <c r="A34" s="2"/>
      <c r="B34" s="251" t="s">
        <v>28</v>
      </c>
      <c r="C34" s="251"/>
      <c r="D34" s="272">
        <v>361795035</v>
      </c>
      <c r="E34" s="273"/>
      <c r="F34" s="272">
        <v>779258819</v>
      </c>
      <c r="G34" s="273"/>
      <c r="H34" s="272">
        <v>421698843</v>
      </c>
      <c r="I34" s="273"/>
      <c r="J34" s="272">
        <v>12154063</v>
      </c>
      <c r="K34" s="273"/>
      <c r="L34" s="272">
        <v>15052033</v>
      </c>
      <c r="M34" s="273"/>
      <c r="N34" s="272">
        <v>892304</v>
      </c>
      <c r="O34" s="273"/>
      <c r="P34" s="272">
        <v>454507127</v>
      </c>
      <c r="Q34" s="273"/>
      <c r="R34" s="240">
        <v>2045358224</v>
      </c>
      <c r="S34" s="2"/>
    </row>
    <row r="35" spans="1:19" ht="14.15" customHeight="1" x14ac:dyDescent="0.2">
      <c r="A35" s="2"/>
      <c r="B35" s="260" t="s">
        <v>29</v>
      </c>
      <c r="C35" s="260"/>
      <c r="D35" s="272">
        <v>76632035</v>
      </c>
      <c r="E35" s="273"/>
      <c r="F35" s="272">
        <v>0</v>
      </c>
      <c r="G35" s="273"/>
      <c r="H35" s="272">
        <v>86538597</v>
      </c>
      <c r="I35" s="273"/>
      <c r="J35" s="272">
        <v>95153832</v>
      </c>
      <c r="K35" s="273"/>
      <c r="L35" s="272">
        <v>36549348</v>
      </c>
      <c r="M35" s="273"/>
      <c r="N35" s="272">
        <v>2046492</v>
      </c>
      <c r="O35" s="273"/>
      <c r="P35" s="272">
        <v>4353012</v>
      </c>
      <c r="Q35" s="273"/>
      <c r="R35" s="240">
        <v>301273316</v>
      </c>
      <c r="S35" s="2"/>
    </row>
    <row r="36" spans="1:19" ht="14.15" customHeight="1" x14ac:dyDescent="0.2">
      <c r="A36" s="2"/>
      <c r="B36" s="263" t="s">
        <v>30</v>
      </c>
      <c r="C36" s="263"/>
      <c r="D36" s="272">
        <v>0</v>
      </c>
      <c r="E36" s="273"/>
      <c r="F36" s="272">
        <v>0</v>
      </c>
      <c r="G36" s="273"/>
      <c r="H36" s="272">
        <v>0</v>
      </c>
      <c r="I36" s="273"/>
      <c r="J36" s="272">
        <v>0</v>
      </c>
      <c r="K36" s="273"/>
      <c r="L36" s="272">
        <v>0</v>
      </c>
      <c r="M36" s="276"/>
      <c r="N36" s="274">
        <v>0</v>
      </c>
      <c r="O36" s="274"/>
      <c r="P36" s="275">
        <v>0</v>
      </c>
      <c r="Q36" s="275"/>
      <c r="R36" s="240">
        <v>0</v>
      </c>
      <c r="S36" s="2"/>
    </row>
    <row r="37" spans="1:19" ht="14.15" customHeight="1" x14ac:dyDescent="0.2">
      <c r="A37" s="2"/>
      <c r="B37" s="262" t="s">
        <v>31</v>
      </c>
      <c r="C37" s="262"/>
      <c r="D37" s="272">
        <v>0</v>
      </c>
      <c r="E37" s="273"/>
      <c r="F37" s="272">
        <v>0</v>
      </c>
      <c r="G37" s="273"/>
      <c r="H37" s="272">
        <v>0</v>
      </c>
      <c r="I37" s="273"/>
      <c r="J37" s="272">
        <v>0</v>
      </c>
      <c r="K37" s="273"/>
      <c r="L37" s="272">
        <v>0</v>
      </c>
      <c r="M37" s="276"/>
      <c r="N37" s="274">
        <v>0</v>
      </c>
      <c r="O37" s="274"/>
      <c r="P37" s="275">
        <v>0</v>
      </c>
      <c r="Q37" s="275"/>
      <c r="R37" s="240">
        <v>0</v>
      </c>
      <c r="S37" s="2"/>
    </row>
    <row r="38" spans="1:19" ht="14.15" customHeight="1" x14ac:dyDescent="0.2">
      <c r="A38" s="2"/>
      <c r="B38" s="263" t="s">
        <v>32</v>
      </c>
      <c r="C38" s="263"/>
      <c r="D38" s="272">
        <v>0</v>
      </c>
      <c r="E38" s="273"/>
      <c r="F38" s="272">
        <v>0</v>
      </c>
      <c r="G38" s="273"/>
      <c r="H38" s="272">
        <v>0</v>
      </c>
      <c r="I38" s="273"/>
      <c r="J38" s="272">
        <v>0</v>
      </c>
      <c r="K38" s="273"/>
      <c r="L38" s="272">
        <v>0</v>
      </c>
      <c r="M38" s="276"/>
      <c r="N38" s="274">
        <v>0</v>
      </c>
      <c r="O38" s="274"/>
      <c r="P38" s="275">
        <v>0</v>
      </c>
      <c r="Q38" s="275"/>
      <c r="R38" s="240">
        <v>0</v>
      </c>
      <c r="S38" s="2"/>
    </row>
    <row r="39" spans="1:19" ht="14.15" customHeight="1" x14ac:dyDescent="0.2">
      <c r="A39" s="2"/>
      <c r="B39" s="260" t="s">
        <v>33</v>
      </c>
      <c r="C39" s="260"/>
      <c r="D39" s="272">
        <v>0</v>
      </c>
      <c r="E39" s="273"/>
      <c r="F39" s="272">
        <v>0</v>
      </c>
      <c r="G39" s="273"/>
      <c r="H39" s="272">
        <v>0</v>
      </c>
      <c r="I39" s="273"/>
      <c r="J39" s="272">
        <v>0</v>
      </c>
      <c r="K39" s="273"/>
      <c r="L39" s="272">
        <v>0</v>
      </c>
      <c r="M39" s="273"/>
      <c r="N39" s="272">
        <v>0</v>
      </c>
      <c r="O39" s="273"/>
      <c r="P39" s="272">
        <v>0</v>
      </c>
      <c r="Q39" s="273"/>
      <c r="R39" s="240">
        <v>0</v>
      </c>
      <c r="S39" s="2"/>
    </row>
    <row r="40" spans="1:19" ht="14.15" customHeight="1" x14ac:dyDescent="0.2">
      <c r="A40" s="2"/>
      <c r="B40" s="260" t="s">
        <v>34</v>
      </c>
      <c r="C40" s="260"/>
      <c r="D40" s="272">
        <v>0</v>
      </c>
      <c r="E40" s="273"/>
      <c r="F40" s="272">
        <v>0</v>
      </c>
      <c r="G40" s="273"/>
      <c r="H40" s="272">
        <v>0</v>
      </c>
      <c r="I40" s="273"/>
      <c r="J40" s="272">
        <v>0</v>
      </c>
      <c r="K40" s="273"/>
      <c r="L40" s="272">
        <v>14626700</v>
      </c>
      <c r="M40" s="273"/>
      <c r="N40" s="272">
        <v>0</v>
      </c>
      <c r="O40" s="273"/>
      <c r="P40" s="272">
        <v>0</v>
      </c>
      <c r="Q40" s="273"/>
      <c r="R40" s="240">
        <v>14626700</v>
      </c>
      <c r="S40" s="2"/>
    </row>
    <row r="41" spans="1:19" ht="14.15" customHeight="1" x14ac:dyDescent="0.2">
      <c r="A41" s="2"/>
      <c r="B41" s="277" t="s">
        <v>35</v>
      </c>
      <c r="C41" s="278"/>
      <c r="D41" s="252">
        <v>2265204929</v>
      </c>
      <c r="E41" s="253"/>
      <c r="F41" s="252">
        <v>0</v>
      </c>
      <c r="G41" s="253"/>
      <c r="H41" s="252">
        <v>0</v>
      </c>
      <c r="I41" s="253"/>
      <c r="J41" s="252">
        <v>0</v>
      </c>
      <c r="K41" s="253"/>
      <c r="L41" s="252">
        <v>635288456</v>
      </c>
      <c r="M41" s="253"/>
      <c r="N41" s="253">
        <v>109770156</v>
      </c>
      <c r="O41" s="254"/>
      <c r="P41" s="255">
        <v>57576781</v>
      </c>
      <c r="Q41" s="255"/>
      <c r="R41" s="240">
        <v>3067840322</v>
      </c>
      <c r="S41" s="12"/>
    </row>
    <row r="42" spans="1:19" ht="14.15" customHeight="1" x14ac:dyDescent="0.2">
      <c r="A42" s="2"/>
      <c r="B42" s="260" t="s">
        <v>36</v>
      </c>
      <c r="C42" s="260"/>
      <c r="D42" s="272">
        <v>5462257</v>
      </c>
      <c r="E42" s="273"/>
      <c r="F42" s="272">
        <v>0</v>
      </c>
      <c r="G42" s="273"/>
      <c r="H42" s="272">
        <v>0</v>
      </c>
      <c r="I42" s="273"/>
      <c r="J42" s="272">
        <v>0</v>
      </c>
      <c r="K42" s="273"/>
      <c r="L42" s="272">
        <v>2135903</v>
      </c>
      <c r="M42" s="273"/>
      <c r="N42" s="272">
        <v>0</v>
      </c>
      <c r="O42" s="273"/>
      <c r="P42" s="272">
        <v>49511936</v>
      </c>
      <c r="Q42" s="273"/>
      <c r="R42" s="240">
        <v>57110096</v>
      </c>
      <c r="S42" s="2"/>
    </row>
    <row r="43" spans="1:19" ht="14.15" customHeight="1" x14ac:dyDescent="0.2">
      <c r="A43" s="2"/>
      <c r="B43" s="260" t="s">
        <v>37</v>
      </c>
      <c r="C43" s="260"/>
      <c r="D43" s="272">
        <v>10388940</v>
      </c>
      <c r="E43" s="273"/>
      <c r="F43" s="272">
        <v>0</v>
      </c>
      <c r="G43" s="273"/>
      <c r="H43" s="272">
        <v>0</v>
      </c>
      <c r="I43" s="273"/>
      <c r="J43" s="272">
        <v>0</v>
      </c>
      <c r="K43" s="273"/>
      <c r="L43" s="272">
        <v>0</v>
      </c>
      <c r="M43" s="273"/>
      <c r="N43" s="272">
        <v>0</v>
      </c>
      <c r="O43" s="273"/>
      <c r="P43" s="272">
        <v>0</v>
      </c>
      <c r="Q43" s="273"/>
      <c r="R43" s="240">
        <v>10388940</v>
      </c>
      <c r="S43" s="2"/>
    </row>
    <row r="44" spans="1:19" ht="14.15" customHeight="1" x14ac:dyDescent="0.2">
      <c r="A44" s="2"/>
      <c r="B44" s="251" t="s">
        <v>29</v>
      </c>
      <c r="C44" s="251"/>
      <c r="D44" s="272">
        <v>2249353732</v>
      </c>
      <c r="E44" s="273"/>
      <c r="F44" s="272">
        <v>0</v>
      </c>
      <c r="G44" s="273"/>
      <c r="H44" s="272">
        <v>0</v>
      </c>
      <c r="I44" s="273"/>
      <c r="J44" s="272">
        <v>0</v>
      </c>
      <c r="K44" s="273"/>
      <c r="L44" s="272">
        <v>633152553</v>
      </c>
      <c r="M44" s="273"/>
      <c r="N44" s="272">
        <v>109770156</v>
      </c>
      <c r="O44" s="273"/>
      <c r="P44" s="272">
        <v>8064845</v>
      </c>
      <c r="Q44" s="273"/>
      <c r="R44" s="240">
        <v>3000341286</v>
      </c>
      <c r="S44" s="2"/>
    </row>
    <row r="45" spans="1:19" ht="14.15" customHeight="1" x14ac:dyDescent="0.2">
      <c r="A45" s="2"/>
      <c r="B45" s="260" t="s">
        <v>33</v>
      </c>
      <c r="C45" s="260"/>
      <c r="D45" s="272">
        <v>0</v>
      </c>
      <c r="E45" s="273"/>
      <c r="F45" s="272">
        <v>0</v>
      </c>
      <c r="G45" s="273"/>
      <c r="H45" s="272">
        <v>0</v>
      </c>
      <c r="I45" s="273"/>
      <c r="J45" s="272">
        <v>0</v>
      </c>
      <c r="K45" s="273"/>
      <c r="L45" s="272">
        <v>0</v>
      </c>
      <c r="M45" s="273"/>
      <c r="N45" s="272">
        <v>0</v>
      </c>
      <c r="O45" s="273"/>
      <c r="P45" s="272">
        <v>0</v>
      </c>
      <c r="Q45" s="273"/>
      <c r="R45" s="240">
        <v>0</v>
      </c>
      <c r="S45" s="2"/>
    </row>
    <row r="46" spans="1:19" ht="14.15" customHeight="1" x14ac:dyDescent="0.2">
      <c r="A46" s="2"/>
      <c r="B46" s="251" t="s">
        <v>34</v>
      </c>
      <c r="C46" s="251"/>
      <c r="D46" s="272">
        <v>0</v>
      </c>
      <c r="E46" s="273"/>
      <c r="F46" s="272">
        <v>0</v>
      </c>
      <c r="G46" s="273"/>
      <c r="H46" s="272">
        <v>0</v>
      </c>
      <c r="I46" s="273"/>
      <c r="J46" s="272">
        <v>0</v>
      </c>
      <c r="K46" s="273"/>
      <c r="L46" s="272">
        <v>0</v>
      </c>
      <c r="M46" s="273"/>
      <c r="N46" s="272">
        <v>0</v>
      </c>
      <c r="O46" s="273"/>
      <c r="P46" s="272">
        <v>0</v>
      </c>
      <c r="Q46" s="273"/>
      <c r="R46" s="240">
        <v>0</v>
      </c>
      <c r="S46" s="2"/>
    </row>
    <row r="47" spans="1:19" ht="14.15" customHeight="1" x14ac:dyDescent="0.2">
      <c r="A47" s="2"/>
      <c r="B47" s="280" t="s">
        <v>38</v>
      </c>
      <c r="C47" s="281"/>
      <c r="D47" s="272">
        <v>7790339</v>
      </c>
      <c r="E47" s="273"/>
      <c r="F47" s="272">
        <v>754717</v>
      </c>
      <c r="G47" s="273"/>
      <c r="H47" s="272">
        <v>13444807</v>
      </c>
      <c r="I47" s="273"/>
      <c r="J47" s="272">
        <v>25691870</v>
      </c>
      <c r="K47" s="273"/>
      <c r="L47" s="272">
        <v>7642693</v>
      </c>
      <c r="M47" s="273"/>
      <c r="N47" s="272">
        <v>0</v>
      </c>
      <c r="O47" s="273"/>
      <c r="P47" s="272">
        <v>173001292</v>
      </c>
      <c r="Q47" s="273"/>
      <c r="R47" s="240">
        <v>228325718</v>
      </c>
      <c r="S47" s="2"/>
    </row>
    <row r="48" spans="1:19" ht="13.5" customHeight="1" x14ac:dyDescent="0.2">
      <c r="A48" s="2"/>
      <c r="B48" s="279" t="s">
        <v>46</v>
      </c>
      <c r="C48" s="279"/>
      <c r="D48" s="272">
        <v>2716516576</v>
      </c>
      <c r="E48" s="273"/>
      <c r="F48" s="272">
        <v>814474536</v>
      </c>
      <c r="G48" s="273"/>
      <c r="H48" s="272">
        <v>527340736</v>
      </c>
      <c r="I48" s="273"/>
      <c r="J48" s="272">
        <v>132999765</v>
      </c>
      <c r="K48" s="273"/>
      <c r="L48" s="272">
        <v>710369672</v>
      </c>
      <c r="M48" s="273"/>
      <c r="N48" s="272">
        <v>112708952</v>
      </c>
      <c r="O48" s="273"/>
      <c r="P48" s="272">
        <v>751325687</v>
      </c>
      <c r="Q48" s="273"/>
      <c r="R48" s="240">
        <v>5765735924</v>
      </c>
      <c r="S48" s="2"/>
    </row>
    <row r="49" spans="1:20" ht="3" customHeight="1" x14ac:dyDescent="0.2">
      <c r="A49" s="2"/>
      <c r="B49" s="2"/>
      <c r="C49" s="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2"/>
      <c r="T49" s="2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4"/>
  <printOptions horizontalCentered="1"/>
  <pageMargins left="0" right="0" top="0" bottom="0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C1:K16"/>
  <sheetViews>
    <sheetView view="pageBreakPreview" zoomScaleNormal="80" zoomScaleSheetLayoutView="100" workbookViewId="0">
      <selection activeCell="A10" sqref="A10:XFD10"/>
    </sheetView>
  </sheetViews>
  <sheetFormatPr defaultColWidth="9" defaultRowHeight="13" x14ac:dyDescent="0.2"/>
  <cols>
    <col min="1" max="1" width="19.453125" style="49" bestFit="1" customWidth="1"/>
    <col min="2" max="2" width="1" style="49" customWidth="1"/>
    <col min="3" max="3" width="26.08984375" style="49" bestFit="1" customWidth="1"/>
    <col min="4" max="4" width="18.6328125" style="49" customWidth="1"/>
    <col min="5" max="5" width="20" style="49" bestFit="1" customWidth="1"/>
    <col min="6" max="6" width="3.453125" style="49" customWidth="1"/>
    <col min="7" max="7" width="26.08984375" style="49" bestFit="1" customWidth="1"/>
    <col min="8" max="8" width="18.6328125" style="49" customWidth="1"/>
    <col min="9" max="9" width="20" style="49" bestFit="1" customWidth="1"/>
    <col min="10" max="10" width="11.36328125" style="49" customWidth="1"/>
    <col min="11" max="16384" width="9" style="49"/>
  </cols>
  <sheetData>
    <row r="1" spans="3:11" ht="11.25" customHeight="1" x14ac:dyDescent="0.2"/>
    <row r="2" spans="3:11" ht="19.5" customHeight="1" x14ac:dyDescent="0.2">
      <c r="C2" s="131" t="s">
        <v>67</v>
      </c>
      <c r="D2" s="67"/>
      <c r="E2" s="68" t="s">
        <v>174</v>
      </c>
      <c r="F2" s="67"/>
      <c r="G2" s="132" t="s">
        <v>68</v>
      </c>
      <c r="H2" s="67"/>
      <c r="I2" s="68" t="s">
        <v>174</v>
      </c>
    </row>
    <row r="3" spans="3:11" s="55" customFormat="1" ht="30" customHeight="1" x14ac:dyDescent="0.2">
      <c r="C3" s="206" t="s">
        <v>62</v>
      </c>
      <c r="D3" s="206" t="s">
        <v>69</v>
      </c>
      <c r="E3" s="206" t="s">
        <v>70</v>
      </c>
      <c r="G3" s="206" t="s">
        <v>62</v>
      </c>
      <c r="H3" s="206" t="s">
        <v>69</v>
      </c>
      <c r="I3" s="206" t="s">
        <v>70</v>
      </c>
    </row>
    <row r="4" spans="3:11" s="55" customFormat="1" ht="16.25" customHeight="1" x14ac:dyDescent="0.2">
      <c r="C4" s="133" t="s">
        <v>71</v>
      </c>
      <c r="D4" s="134"/>
      <c r="E4" s="134"/>
      <c r="F4" s="100"/>
      <c r="G4" s="134" t="s">
        <v>71</v>
      </c>
      <c r="H4" s="134"/>
      <c r="I4" s="134"/>
    </row>
    <row r="5" spans="3:11" s="55" customFormat="1" ht="21" customHeight="1" x14ac:dyDescent="0.2">
      <c r="C5" s="229" t="s">
        <v>66</v>
      </c>
      <c r="D5" s="137"/>
      <c r="E5" s="137"/>
      <c r="F5" s="135"/>
      <c r="G5" s="230" t="s">
        <v>66</v>
      </c>
      <c r="H5" s="137"/>
      <c r="I5" s="137"/>
    </row>
    <row r="6" spans="3:11" s="55" customFormat="1" ht="21" customHeight="1" x14ac:dyDescent="0.2">
      <c r="C6" s="129" t="str">
        <f>未収金及び長期延滞債権!C6</f>
        <v>　産業振興推進生活支援金</v>
      </c>
      <c r="D6" s="137">
        <f>ROUND(未収金及び長期延滞債権!D6/1000,0)</f>
        <v>350</v>
      </c>
      <c r="E6" s="137">
        <f>ROUND(未収金及び長期延滞債権!E6/1000,0)</f>
        <v>0</v>
      </c>
      <c r="F6" s="135"/>
      <c r="G6" s="129" t="str">
        <f>未収金及び長期延滞債権!G6</f>
        <v>　産業振興推進生活支援金</v>
      </c>
      <c r="H6" s="137">
        <f>ROUND(未収金及び長期延滞債権!H6/1000,0)</f>
        <v>60</v>
      </c>
      <c r="I6" s="137">
        <f>ROUND(未収金及び長期延滞債権!I6/1000,0)</f>
        <v>0</v>
      </c>
    </row>
    <row r="7" spans="3:11" s="55" customFormat="1" ht="21" customHeight="1" thickBot="1" x14ac:dyDescent="0.25">
      <c r="C7" s="138" t="s">
        <v>72</v>
      </c>
      <c r="D7" s="139">
        <f>ROUND(未収金及び長期延滞債権!D7/1000,0)</f>
        <v>350</v>
      </c>
      <c r="E7" s="139">
        <f>ROUND(未収金及び長期延滞債権!E7/1000,0)</f>
        <v>0</v>
      </c>
      <c r="F7" s="135"/>
      <c r="G7" s="141" t="s">
        <v>72</v>
      </c>
      <c r="H7" s="139">
        <f>ROUND(未収金及び長期延滞債権!H7/1000,0)</f>
        <v>60</v>
      </c>
      <c r="I7" s="139">
        <f>ROUND(未収金及び長期延滞債権!I7/1000,0)</f>
        <v>0</v>
      </c>
    </row>
    <row r="8" spans="3:11" s="55" customFormat="1" ht="16.25" customHeight="1" thickTop="1" x14ac:dyDescent="0.2">
      <c r="C8" s="142" t="s">
        <v>73</v>
      </c>
      <c r="D8" s="143"/>
      <c r="E8" s="143"/>
      <c r="F8" s="135"/>
      <c r="G8" s="143" t="s">
        <v>73</v>
      </c>
      <c r="H8" s="143"/>
      <c r="I8" s="143"/>
    </row>
    <row r="9" spans="3:11" s="55" customFormat="1" ht="16.25" customHeight="1" x14ac:dyDescent="0.2">
      <c r="C9" s="136" t="s">
        <v>74</v>
      </c>
      <c r="D9" s="137"/>
      <c r="E9" s="137"/>
      <c r="F9" s="135"/>
      <c r="G9" s="137" t="s">
        <v>74</v>
      </c>
      <c r="H9" s="137"/>
      <c r="I9" s="137"/>
    </row>
    <row r="10" spans="3:11" s="55" customFormat="1" ht="21" customHeight="1" x14ac:dyDescent="0.2">
      <c r="C10" s="129" t="str">
        <f>未収金及び長期延滞債権!C10</f>
        <v>　固定資産税</v>
      </c>
      <c r="D10" s="96">
        <f>ROUND(未収金及び長期延滞債権!D10/1000,0)</f>
        <v>81</v>
      </c>
      <c r="E10" s="96">
        <f>ROUND(未収金及び長期延滞債権!E10/1000,0)</f>
        <v>0</v>
      </c>
      <c r="F10" s="135"/>
      <c r="G10" s="96" t="str">
        <f>C10</f>
        <v>　固定資産税</v>
      </c>
      <c r="H10" s="96">
        <f>ROUND(未収金及び長期延滞債権!H10/1000,0)</f>
        <v>44</v>
      </c>
      <c r="I10" s="96">
        <f>ROUND(未収金及び長期延滞債権!I10/1000,0)</f>
        <v>0</v>
      </c>
    </row>
    <row r="11" spans="3:11" s="55" customFormat="1" ht="21" customHeight="1" thickBot="1" x14ac:dyDescent="0.25">
      <c r="C11" s="138" t="s">
        <v>72</v>
      </c>
      <c r="D11" s="139">
        <f>ROUND(未収金及び長期延滞債権!D11/1000,0)</f>
        <v>81</v>
      </c>
      <c r="E11" s="139">
        <f>ROUND(未収金及び長期延滞債権!E11/1000,0)</f>
        <v>0</v>
      </c>
      <c r="F11" s="135"/>
      <c r="G11" s="141" t="s">
        <v>72</v>
      </c>
      <c r="H11" s="139">
        <f>ROUND(未収金及び長期延滞債権!H11/1000,0)</f>
        <v>44</v>
      </c>
      <c r="I11" s="139">
        <f>ROUND(未収金及び長期延滞債権!I11/1000,0)</f>
        <v>0</v>
      </c>
    </row>
    <row r="12" spans="3:11" s="55" customFormat="1" ht="21" customHeight="1" thickTop="1" x14ac:dyDescent="0.2">
      <c r="C12" s="144" t="s">
        <v>9</v>
      </c>
      <c r="D12" s="137">
        <f>ROUND(未収金及び長期延滞債権!D12/1000,0)</f>
        <v>431</v>
      </c>
      <c r="E12" s="137">
        <f>ROUND(未収金及び長期延滞債権!E12/1000,0)</f>
        <v>0</v>
      </c>
      <c r="F12" s="135"/>
      <c r="G12" s="145" t="s">
        <v>9</v>
      </c>
      <c r="H12" s="137">
        <f>ROUND(未収金及び長期延滞債権!H12/1000,0)</f>
        <v>104</v>
      </c>
      <c r="I12" s="137">
        <f>ROUND(未収金及び長期延滞債権!I12/1000,0)</f>
        <v>0</v>
      </c>
    </row>
    <row r="13" spans="3:11" s="55" customFormat="1" ht="21" customHeight="1" x14ac:dyDescent="0.2">
      <c r="C13" s="71"/>
      <c r="D13" s="72"/>
      <c r="E13" s="72"/>
      <c r="F13" s="70"/>
      <c r="G13" s="73"/>
      <c r="H13" s="72"/>
      <c r="I13" s="72"/>
    </row>
    <row r="14" spans="3:11" ht="6.75" customHeight="1" x14ac:dyDescent="0.2">
      <c r="C14" s="74"/>
      <c r="D14" s="75"/>
      <c r="E14" s="75"/>
      <c r="F14" s="51"/>
      <c r="G14" s="51"/>
      <c r="H14" s="51"/>
      <c r="I14" s="76"/>
      <c r="J14" s="52"/>
      <c r="K14" s="52"/>
    </row>
    <row r="15" spans="3:11" ht="18.75" customHeight="1" x14ac:dyDescent="0.2">
      <c r="C15" s="52"/>
      <c r="D15" s="51"/>
      <c r="E15" s="51"/>
      <c r="F15" s="51"/>
      <c r="G15" s="51"/>
      <c r="H15" s="51"/>
      <c r="I15" s="76"/>
      <c r="J15" s="52"/>
      <c r="K15" s="52"/>
    </row>
    <row r="16" spans="3:11" x14ac:dyDescent="0.2">
      <c r="C16" s="52"/>
      <c r="D16" s="77"/>
      <c r="E16" s="77"/>
      <c r="F16" s="77"/>
      <c r="G16" s="77"/>
      <c r="H16" s="52"/>
      <c r="I16" s="52"/>
      <c r="J16" s="52"/>
    </row>
  </sheetData>
  <phoneticPr fontId="4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13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2"/>
  <sheetViews>
    <sheetView view="pageBreakPreview" zoomScaleNormal="100" zoomScaleSheetLayoutView="100" workbookViewId="0">
      <selection activeCell="C14" sqref="C14"/>
    </sheetView>
  </sheetViews>
  <sheetFormatPr defaultColWidth="9" defaultRowHeight="13" x14ac:dyDescent="0.2"/>
  <cols>
    <col min="1" max="1" width="4.36328125" style="49" customWidth="1"/>
    <col min="2" max="2" width="31.81640625" style="49" bestFit="1" customWidth="1"/>
    <col min="3" max="3" width="12.81640625" style="49" bestFit="1" customWidth="1"/>
    <col min="4" max="4" width="18.81640625" style="49" bestFit="1" customWidth="1"/>
    <col min="5" max="5" width="12.81640625" style="49" bestFit="1" customWidth="1"/>
    <col min="6" max="6" width="15" style="49" bestFit="1" customWidth="1"/>
    <col min="7" max="8" width="11.453125" style="49" bestFit="1" customWidth="1"/>
    <col min="9" max="9" width="12.81640625" style="49" bestFit="1" customWidth="1"/>
    <col min="10" max="11" width="15.54296875" style="49" bestFit="1" customWidth="1"/>
    <col min="12" max="12" width="11.453125" style="49" bestFit="1" customWidth="1"/>
    <col min="13" max="13" width="0.6328125" style="49" customWidth="1"/>
    <col min="14" max="14" width="5.36328125" style="49" customWidth="1"/>
    <col min="15" max="16384" width="9" style="49"/>
  </cols>
  <sheetData>
    <row r="1" spans="1:12" ht="16.5" customHeight="1" x14ac:dyDescent="0.2"/>
    <row r="2" spans="1:12" ht="14" x14ac:dyDescent="0.2">
      <c r="B2" s="146" t="s">
        <v>75</v>
      </c>
    </row>
    <row r="3" spans="1:12" ht="14" x14ac:dyDescent="0.2">
      <c r="A3" s="52"/>
      <c r="B3" s="147" t="s">
        <v>76</v>
      </c>
      <c r="C3" s="61"/>
      <c r="D3" s="62"/>
      <c r="E3" s="62"/>
      <c r="F3" s="62"/>
      <c r="G3" s="62"/>
      <c r="H3" s="62"/>
      <c r="I3" s="62"/>
      <c r="J3" s="62"/>
      <c r="K3" s="62"/>
      <c r="L3" s="148" t="s">
        <v>169</v>
      </c>
    </row>
    <row r="4" spans="1:12" ht="15.9" customHeight="1" x14ac:dyDescent="0.2">
      <c r="A4" s="52"/>
      <c r="B4" s="292" t="s">
        <v>60</v>
      </c>
      <c r="C4" s="290" t="s">
        <v>77</v>
      </c>
      <c r="D4" s="211"/>
      <c r="E4" s="295" t="s">
        <v>78</v>
      </c>
      <c r="F4" s="292" t="s">
        <v>79</v>
      </c>
      <c r="G4" s="292" t="s">
        <v>80</v>
      </c>
      <c r="H4" s="292" t="s">
        <v>81</v>
      </c>
      <c r="I4" s="290" t="s">
        <v>82</v>
      </c>
      <c r="J4" s="212"/>
      <c r="K4" s="213"/>
      <c r="L4" s="292" t="s">
        <v>83</v>
      </c>
    </row>
    <row r="5" spans="1:12" ht="30" customHeight="1" x14ac:dyDescent="0.2">
      <c r="A5" s="52"/>
      <c r="B5" s="294"/>
      <c r="C5" s="293"/>
      <c r="D5" s="214" t="s">
        <v>84</v>
      </c>
      <c r="E5" s="296"/>
      <c r="F5" s="293"/>
      <c r="G5" s="293"/>
      <c r="H5" s="293"/>
      <c r="I5" s="291"/>
      <c r="J5" s="215" t="s">
        <v>85</v>
      </c>
      <c r="K5" s="215" t="s">
        <v>86</v>
      </c>
      <c r="L5" s="293"/>
    </row>
    <row r="6" spans="1:12" ht="30.65" customHeight="1" x14ac:dyDescent="0.2">
      <c r="A6" s="52"/>
      <c r="B6" s="149" t="s">
        <v>87</v>
      </c>
      <c r="C6" s="150"/>
      <c r="D6" s="151"/>
      <c r="E6" s="152"/>
      <c r="F6" s="153"/>
      <c r="G6" s="153"/>
      <c r="H6" s="153"/>
      <c r="I6" s="153"/>
      <c r="J6" s="153"/>
      <c r="K6" s="153"/>
      <c r="L6" s="153"/>
    </row>
    <row r="7" spans="1:12" ht="30.65" customHeight="1" x14ac:dyDescent="0.2">
      <c r="A7" s="52"/>
      <c r="B7" s="149" t="s">
        <v>88</v>
      </c>
      <c r="C7" s="150">
        <f>SUM(E7:L7)</f>
        <v>181233</v>
      </c>
      <c r="D7" s="151">
        <v>181233</v>
      </c>
      <c r="E7" s="152">
        <v>181233</v>
      </c>
      <c r="F7" s="153">
        <v>0</v>
      </c>
      <c r="G7" s="154">
        <v>0</v>
      </c>
      <c r="H7" s="153">
        <v>0</v>
      </c>
      <c r="I7" s="154">
        <v>0</v>
      </c>
      <c r="J7" s="154">
        <v>0</v>
      </c>
      <c r="K7" s="154">
        <v>0</v>
      </c>
      <c r="L7" s="153">
        <v>0</v>
      </c>
    </row>
    <row r="8" spans="1:12" ht="30.65" customHeight="1" x14ac:dyDescent="0.2">
      <c r="A8" s="52"/>
      <c r="B8" s="149" t="s">
        <v>89</v>
      </c>
      <c r="C8" s="150">
        <f t="shared" ref="C8:C17" si="0">SUM(E8:L8)</f>
        <v>132647394</v>
      </c>
      <c r="D8" s="151">
        <v>6357155</v>
      </c>
      <c r="E8" s="152">
        <v>132647394</v>
      </c>
      <c r="F8" s="153">
        <v>0</v>
      </c>
      <c r="G8" s="154">
        <v>0</v>
      </c>
      <c r="H8" s="153">
        <v>0</v>
      </c>
      <c r="I8" s="154">
        <v>0</v>
      </c>
      <c r="J8" s="154">
        <v>0</v>
      </c>
      <c r="K8" s="154">
        <v>0</v>
      </c>
      <c r="L8" s="154">
        <v>0</v>
      </c>
    </row>
    <row r="9" spans="1:12" ht="30.65" customHeight="1" x14ac:dyDescent="0.2">
      <c r="A9" s="52"/>
      <c r="B9" s="149" t="s">
        <v>90</v>
      </c>
      <c r="C9" s="150">
        <f t="shared" si="0"/>
        <v>214275584</v>
      </c>
      <c r="D9" s="151">
        <v>6054079</v>
      </c>
      <c r="E9" s="152">
        <v>2002858</v>
      </c>
      <c r="F9" s="154">
        <v>0</v>
      </c>
      <c r="G9" s="154">
        <v>87800000</v>
      </c>
      <c r="H9" s="154">
        <v>124472726</v>
      </c>
      <c r="I9" s="154">
        <v>0</v>
      </c>
      <c r="J9" s="154">
        <v>0</v>
      </c>
      <c r="K9" s="154">
        <v>0</v>
      </c>
      <c r="L9" s="154">
        <v>0</v>
      </c>
    </row>
    <row r="10" spans="1:12" ht="30.65" customHeight="1" x14ac:dyDescent="0.2">
      <c r="A10" s="52"/>
      <c r="B10" s="149" t="s">
        <v>91</v>
      </c>
      <c r="C10" s="150">
        <f t="shared" si="0"/>
        <v>5948264</v>
      </c>
      <c r="D10" s="151">
        <v>725476</v>
      </c>
      <c r="E10" s="152">
        <v>5948264</v>
      </c>
      <c r="F10" s="153">
        <v>0</v>
      </c>
      <c r="G10" s="153">
        <v>0</v>
      </c>
      <c r="H10" s="153">
        <v>0</v>
      </c>
      <c r="I10" s="154">
        <v>0</v>
      </c>
      <c r="J10" s="154">
        <v>0</v>
      </c>
      <c r="K10" s="154">
        <v>0</v>
      </c>
      <c r="L10" s="153">
        <v>0</v>
      </c>
    </row>
    <row r="11" spans="1:12" ht="30.65" customHeight="1" x14ac:dyDescent="0.2">
      <c r="A11" s="52"/>
      <c r="B11" s="149" t="s">
        <v>92</v>
      </c>
      <c r="C11" s="150">
        <f t="shared" si="0"/>
        <v>3745753</v>
      </c>
      <c r="D11" s="151">
        <v>845753</v>
      </c>
      <c r="E11" s="152">
        <v>845753</v>
      </c>
      <c r="F11" s="153">
        <v>0</v>
      </c>
      <c r="G11" s="153">
        <v>2900000</v>
      </c>
      <c r="H11" s="153">
        <v>0</v>
      </c>
      <c r="I11" s="154">
        <v>0</v>
      </c>
      <c r="J11" s="154">
        <v>0</v>
      </c>
      <c r="K11" s="154">
        <v>0</v>
      </c>
      <c r="L11" s="153">
        <v>0</v>
      </c>
    </row>
    <row r="12" spans="1:12" ht="30.65" customHeight="1" x14ac:dyDescent="0.2">
      <c r="A12" s="52"/>
      <c r="B12" s="149" t="s">
        <v>93</v>
      </c>
      <c r="C12" s="150">
        <f t="shared" si="0"/>
        <v>2402508758</v>
      </c>
      <c r="D12" s="151">
        <v>258393487</v>
      </c>
      <c r="E12" s="152">
        <v>2362266942</v>
      </c>
      <c r="F12" s="153">
        <v>0</v>
      </c>
      <c r="G12" s="154">
        <v>0</v>
      </c>
      <c r="H12" s="154">
        <v>40241816</v>
      </c>
      <c r="I12" s="154">
        <v>0</v>
      </c>
      <c r="J12" s="154">
        <v>0</v>
      </c>
      <c r="K12" s="154">
        <v>0</v>
      </c>
      <c r="L12" s="153">
        <v>0</v>
      </c>
    </row>
    <row r="13" spans="1:12" ht="30.65" customHeight="1" x14ac:dyDescent="0.2">
      <c r="A13" s="52"/>
      <c r="B13" s="149" t="s">
        <v>94</v>
      </c>
      <c r="C13" s="150"/>
      <c r="D13" s="151"/>
      <c r="E13" s="152"/>
      <c r="F13" s="153"/>
      <c r="G13" s="153"/>
      <c r="H13" s="153"/>
      <c r="I13" s="153">
        <v>0</v>
      </c>
      <c r="J13" s="153"/>
      <c r="K13" s="153"/>
      <c r="L13" s="153"/>
    </row>
    <row r="14" spans="1:12" ht="30.65" customHeight="1" x14ac:dyDescent="0.2">
      <c r="A14" s="52"/>
      <c r="B14" s="149" t="s">
        <v>95</v>
      </c>
      <c r="C14" s="150">
        <f t="shared" si="0"/>
        <v>374332590</v>
      </c>
      <c r="D14" s="151">
        <v>33924774</v>
      </c>
      <c r="E14" s="152">
        <v>23285814</v>
      </c>
      <c r="F14" s="153">
        <v>0</v>
      </c>
      <c r="G14" s="153">
        <v>130644768</v>
      </c>
      <c r="H14" s="154">
        <v>220402008</v>
      </c>
      <c r="I14" s="154">
        <v>0</v>
      </c>
      <c r="J14" s="154">
        <v>0</v>
      </c>
      <c r="K14" s="154">
        <v>0</v>
      </c>
      <c r="L14" s="154">
        <v>0</v>
      </c>
    </row>
    <row r="15" spans="1:12" ht="30.65" customHeight="1" x14ac:dyDescent="0.2">
      <c r="A15" s="52"/>
      <c r="B15" s="149" t="s">
        <v>96</v>
      </c>
      <c r="C15" s="150">
        <f t="shared" si="0"/>
        <v>1302040</v>
      </c>
      <c r="D15" s="151">
        <v>129432</v>
      </c>
      <c r="E15" s="152">
        <v>1302040</v>
      </c>
      <c r="F15" s="154">
        <v>0</v>
      </c>
      <c r="G15" s="154">
        <v>0</v>
      </c>
      <c r="H15" s="153">
        <v>0</v>
      </c>
      <c r="I15" s="154">
        <v>0</v>
      </c>
      <c r="J15" s="154">
        <v>0</v>
      </c>
      <c r="K15" s="154">
        <v>0</v>
      </c>
      <c r="L15" s="154">
        <v>0</v>
      </c>
    </row>
    <row r="16" spans="1:12" ht="30.65" customHeight="1" x14ac:dyDescent="0.2">
      <c r="A16" s="52"/>
      <c r="B16" s="149" t="s">
        <v>97</v>
      </c>
      <c r="C16" s="150">
        <f t="shared" si="0"/>
        <v>0</v>
      </c>
      <c r="D16" s="155">
        <v>0</v>
      </c>
      <c r="E16" s="156">
        <v>0</v>
      </c>
      <c r="F16" s="156">
        <v>0</v>
      </c>
      <c r="G16" s="156">
        <v>0</v>
      </c>
      <c r="H16" s="156">
        <v>0</v>
      </c>
      <c r="I16" s="154">
        <v>0</v>
      </c>
      <c r="J16" s="154">
        <v>0</v>
      </c>
      <c r="K16" s="154">
        <v>0</v>
      </c>
      <c r="L16" s="154">
        <v>0</v>
      </c>
    </row>
    <row r="17" spans="1:12" ht="30.65" customHeight="1" x14ac:dyDescent="0.2">
      <c r="A17" s="52"/>
      <c r="B17" s="149" t="s">
        <v>98</v>
      </c>
      <c r="C17" s="150">
        <f t="shared" si="0"/>
        <v>0</v>
      </c>
      <c r="D17" s="151">
        <v>0</v>
      </c>
      <c r="E17" s="152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</row>
    <row r="18" spans="1:12" ht="30.65" customHeight="1" x14ac:dyDescent="0.2">
      <c r="A18" s="52"/>
      <c r="B18" s="157" t="s">
        <v>46</v>
      </c>
      <c r="C18" s="158">
        <f t="shared" ref="C18:L18" si="1">SUM(C7:C17)</f>
        <v>3134941616</v>
      </c>
      <c r="D18" s="151">
        <f t="shared" si="1"/>
        <v>306611389</v>
      </c>
      <c r="E18" s="152">
        <f t="shared" si="1"/>
        <v>2528480298</v>
      </c>
      <c r="F18" s="153">
        <f t="shared" si="1"/>
        <v>0</v>
      </c>
      <c r="G18" s="153">
        <f t="shared" si="1"/>
        <v>221344768</v>
      </c>
      <c r="H18" s="153">
        <f t="shared" si="1"/>
        <v>385116550</v>
      </c>
      <c r="I18" s="153">
        <f t="shared" si="1"/>
        <v>0</v>
      </c>
      <c r="J18" s="153">
        <f t="shared" si="1"/>
        <v>0</v>
      </c>
      <c r="K18" s="153">
        <f t="shared" si="1"/>
        <v>0</v>
      </c>
      <c r="L18" s="153">
        <f t="shared" si="1"/>
        <v>0</v>
      </c>
    </row>
    <row r="19" spans="1:12" ht="24.9" customHeight="1" x14ac:dyDescent="0.2">
      <c r="A19" s="52"/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24.9" customHeight="1" x14ac:dyDescent="0.2">
      <c r="A20" s="52"/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3.75" customHeight="1" x14ac:dyDescent="0.2">
      <c r="A21" s="52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2" customHeight="1" x14ac:dyDescent="0.2"/>
    <row r="32" spans="1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78740157480314965" top="0.74803149606299213" bottom="0.15748031496062992" header="0.31496062992125984" footer="0.31496062992125984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0.39997558519241921"/>
  </sheetPr>
  <dimension ref="A1:L32"/>
  <sheetViews>
    <sheetView view="pageBreakPreview" zoomScaleNormal="100" zoomScaleSheetLayoutView="100" workbookViewId="0">
      <selection activeCell="B6" sqref="B6"/>
    </sheetView>
  </sheetViews>
  <sheetFormatPr defaultColWidth="9" defaultRowHeight="13" x14ac:dyDescent="0.2"/>
  <cols>
    <col min="1" max="1" width="4.36328125" style="49" customWidth="1"/>
    <col min="2" max="2" width="31.81640625" style="49" bestFit="1" customWidth="1"/>
    <col min="3" max="3" width="12.81640625" style="49" bestFit="1" customWidth="1"/>
    <col min="4" max="4" width="18.81640625" style="49" bestFit="1" customWidth="1"/>
    <col min="5" max="5" width="10.54296875" style="49" bestFit="1" customWidth="1"/>
    <col min="6" max="6" width="15" style="49" bestFit="1" customWidth="1"/>
    <col min="7" max="8" width="10.54296875" style="49" bestFit="1" customWidth="1"/>
    <col min="9" max="9" width="12.81640625" style="49" bestFit="1" customWidth="1"/>
    <col min="10" max="11" width="15.54296875" style="49" bestFit="1" customWidth="1"/>
    <col min="12" max="12" width="13.54296875" style="49" bestFit="1" customWidth="1"/>
    <col min="13" max="13" width="0.6328125" style="49" customWidth="1"/>
    <col min="14" max="14" width="5.36328125" style="49" customWidth="1"/>
    <col min="15" max="16384" width="9" style="49"/>
  </cols>
  <sheetData>
    <row r="1" spans="1:12" ht="16.5" customHeight="1" x14ac:dyDescent="0.2"/>
    <row r="2" spans="1:12" ht="14" x14ac:dyDescent="0.2">
      <c r="B2" s="146" t="s">
        <v>75</v>
      </c>
    </row>
    <row r="3" spans="1:12" ht="14" x14ac:dyDescent="0.2">
      <c r="A3" s="52"/>
      <c r="B3" s="147" t="s">
        <v>76</v>
      </c>
      <c r="C3" s="61"/>
      <c r="D3" s="62"/>
      <c r="E3" s="62"/>
      <c r="F3" s="62"/>
      <c r="G3" s="62"/>
      <c r="H3" s="62"/>
      <c r="I3" s="62"/>
      <c r="J3" s="62"/>
      <c r="K3" s="62"/>
      <c r="L3" s="148" t="s">
        <v>174</v>
      </c>
    </row>
    <row r="4" spans="1:12" ht="15.9" customHeight="1" x14ac:dyDescent="0.2">
      <c r="A4" s="52"/>
      <c r="B4" s="292" t="s">
        <v>60</v>
      </c>
      <c r="C4" s="290" t="s">
        <v>77</v>
      </c>
      <c r="D4" s="211"/>
      <c r="E4" s="295" t="s">
        <v>78</v>
      </c>
      <c r="F4" s="292" t="s">
        <v>79</v>
      </c>
      <c r="G4" s="292" t="s">
        <v>80</v>
      </c>
      <c r="H4" s="292" t="s">
        <v>81</v>
      </c>
      <c r="I4" s="290" t="s">
        <v>82</v>
      </c>
      <c r="J4" s="212"/>
      <c r="K4" s="213"/>
      <c r="L4" s="292" t="s">
        <v>83</v>
      </c>
    </row>
    <row r="5" spans="1:12" ht="32.4" customHeight="1" x14ac:dyDescent="0.2">
      <c r="A5" s="52"/>
      <c r="B5" s="294"/>
      <c r="C5" s="293"/>
      <c r="D5" s="214" t="s">
        <v>84</v>
      </c>
      <c r="E5" s="296"/>
      <c r="F5" s="293"/>
      <c r="G5" s="293"/>
      <c r="H5" s="293"/>
      <c r="I5" s="291"/>
      <c r="J5" s="215" t="s">
        <v>85</v>
      </c>
      <c r="K5" s="215" t="s">
        <v>86</v>
      </c>
      <c r="L5" s="293"/>
    </row>
    <row r="6" spans="1:12" ht="29.4" customHeight="1" x14ac:dyDescent="0.2">
      <c r="A6" s="52"/>
      <c r="B6" s="149" t="s">
        <v>87</v>
      </c>
      <c r="C6" s="150"/>
      <c r="D6" s="151"/>
      <c r="E6" s="152"/>
      <c r="F6" s="153"/>
      <c r="G6" s="153"/>
      <c r="H6" s="153"/>
      <c r="I6" s="153"/>
      <c r="J6" s="153"/>
      <c r="K6" s="153"/>
      <c r="L6" s="153"/>
    </row>
    <row r="7" spans="1:12" ht="29.4" customHeight="1" x14ac:dyDescent="0.2">
      <c r="A7" s="52"/>
      <c r="B7" s="149" t="s">
        <v>88</v>
      </c>
      <c r="C7" s="150">
        <f>ROUND('地方債（借入先別）'!C7/1000,0)</f>
        <v>181</v>
      </c>
      <c r="D7" s="151">
        <f>ROUND('地方債（借入先別）'!D7/1000,0)</f>
        <v>181</v>
      </c>
      <c r="E7" s="152">
        <f>ROUND('地方債（借入先別）'!E7/1000,0)</f>
        <v>181</v>
      </c>
      <c r="F7" s="153">
        <f>ROUND('地方債（借入先別）'!F7/1000,0)</f>
        <v>0</v>
      </c>
      <c r="G7" s="153">
        <f>ROUND('地方債（借入先別）'!G7/1000,0)</f>
        <v>0</v>
      </c>
      <c r="H7" s="153">
        <f>ROUND('地方債（借入先別）'!H7/1000,0)</f>
        <v>0</v>
      </c>
      <c r="I7" s="153">
        <f>ROUND('地方債（借入先別）'!I7/1000,0)</f>
        <v>0</v>
      </c>
      <c r="J7" s="153">
        <f>ROUND('地方債（借入先別）'!J7/1000,0)</f>
        <v>0</v>
      </c>
      <c r="K7" s="153">
        <f>ROUND('地方債（借入先別）'!K7/1000,0)</f>
        <v>0</v>
      </c>
      <c r="L7" s="153">
        <f>ROUND('地方債（借入先別）'!L7/1000,0)</f>
        <v>0</v>
      </c>
    </row>
    <row r="8" spans="1:12" ht="29.4" customHeight="1" x14ac:dyDescent="0.2">
      <c r="A8" s="52"/>
      <c r="B8" s="149" t="s">
        <v>89</v>
      </c>
      <c r="C8" s="150">
        <f>ROUND('地方債（借入先別）'!C8/1000,0)</f>
        <v>132647</v>
      </c>
      <c r="D8" s="151">
        <f>ROUND('地方債（借入先別）'!D8/1000,0)</f>
        <v>6357</v>
      </c>
      <c r="E8" s="152">
        <f>ROUND('地方債（借入先別）'!E8/1000,0)</f>
        <v>132647</v>
      </c>
      <c r="F8" s="153">
        <f>ROUND('地方債（借入先別）'!F8/1000,0)</f>
        <v>0</v>
      </c>
      <c r="G8" s="153">
        <f>ROUND('地方債（借入先別）'!G8/1000,0)</f>
        <v>0</v>
      </c>
      <c r="H8" s="153">
        <f>ROUND('地方債（借入先別）'!H8/1000,0)</f>
        <v>0</v>
      </c>
      <c r="I8" s="153">
        <f>ROUND('地方債（借入先別）'!I8/1000,0)</f>
        <v>0</v>
      </c>
      <c r="J8" s="153">
        <f>ROUND('地方債（借入先別）'!J8/1000,0)</f>
        <v>0</v>
      </c>
      <c r="K8" s="153">
        <f>ROUND('地方債（借入先別）'!K8/1000,0)</f>
        <v>0</v>
      </c>
      <c r="L8" s="153">
        <f>ROUND('地方債（借入先別）'!L8/1000,0)</f>
        <v>0</v>
      </c>
    </row>
    <row r="9" spans="1:12" ht="29.4" customHeight="1" x14ac:dyDescent="0.2">
      <c r="A9" s="52"/>
      <c r="B9" s="149" t="s">
        <v>90</v>
      </c>
      <c r="C9" s="150">
        <f>ROUND('地方債（借入先別）'!C9/1000,0)</f>
        <v>214276</v>
      </c>
      <c r="D9" s="151">
        <f>ROUND('地方債（借入先別）'!D9/1000,0)</f>
        <v>6054</v>
      </c>
      <c r="E9" s="152">
        <f>ROUND('地方債（借入先別）'!E9/1000,0)</f>
        <v>2003</v>
      </c>
      <c r="F9" s="153">
        <f>ROUND('地方債（借入先別）'!F9/1000,0)</f>
        <v>0</v>
      </c>
      <c r="G9" s="153">
        <f>ROUND('地方債（借入先別）'!G9/1000,0)</f>
        <v>87800</v>
      </c>
      <c r="H9" s="153">
        <f>ROUND('地方債（借入先別）'!H9/1000,0)</f>
        <v>124473</v>
      </c>
      <c r="I9" s="153">
        <f>ROUND('地方債（借入先別）'!I9/1000,0)</f>
        <v>0</v>
      </c>
      <c r="J9" s="153">
        <f>ROUND('地方債（借入先別）'!J9/1000,0)</f>
        <v>0</v>
      </c>
      <c r="K9" s="153">
        <f>ROUND('地方債（借入先別）'!K9/1000,0)</f>
        <v>0</v>
      </c>
      <c r="L9" s="153">
        <f>ROUND('地方債（借入先別）'!L9/1000,0)</f>
        <v>0</v>
      </c>
    </row>
    <row r="10" spans="1:12" ht="29.4" customHeight="1" x14ac:dyDescent="0.2">
      <c r="A10" s="52"/>
      <c r="B10" s="149" t="s">
        <v>91</v>
      </c>
      <c r="C10" s="150">
        <f>ROUND('地方債（借入先別）'!C10/1000,0)</f>
        <v>5948</v>
      </c>
      <c r="D10" s="151">
        <f>ROUND('地方債（借入先別）'!D10/1000,0)</f>
        <v>725</v>
      </c>
      <c r="E10" s="152">
        <f>ROUND('地方債（借入先別）'!E10/1000,0)</f>
        <v>5948</v>
      </c>
      <c r="F10" s="153">
        <f>ROUND('地方債（借入先別）'!F10/1000,0)</f>
        <v>0</v>
      </c>
      <c r="G10" s="153">
        <f>ROUND('地方債（借入先別）'!G10/1000,0)</f>
        <v>0</v>
      </c>
      <c r="H10" s="153">
        <f>ROUND('地方債（借入先別）'!H10/1000,0)</f>
        <v>0</v>
      </c>
      <c r="I10" s="153">
        <f>ROUND('地方債（借入先別）'!I10/1000,0)</f>
        <v>0</v>
      </c>
      <c r="J10" s="153">
        <f>ROUND('地方債（借入先別）'!J10/1000,0)</f>
        <v>0</v>
      </c>
      <c r="K10" s="153">
        <f>ROUND('地方債（借入先別）'!K10/1000,0)</f>
        <v>0</v>
      </c>
      <c r="L10" s="153">
        <f>ROUND('地方債（借入先別）'!L10/1000,0)</f>
        <v>0</v>
      </c>
    </row>
    <row r="11" spans="1:12" ht="29.4" customHeight="1" x14ac:dyDescent="0.2">
      <c r="A11" s="52"/>
      <c r="B11" s="149" t="s">
        <v>92</v>
      </c>
      <c r="C11" s="150">
        <f>ROUND('地方債（借入先別）'!C11/1000,0)</f>
        <v>3746</v>
      </c>
      <c r="D11" s="151">
        <f>ROUND('地方債（借入先別）'!D11/1000,0)</f>
        <v>846</v>
      </c>
      <c r="E11" s="152">
        <f>ROUND('地方債（借入先別）'!E11/1000,0)</f>
        <v>846</v>
      </c>
      <c r="F11" s="153">
        <f>ROUND('地方債（借入先別）'!F11/1000,0)</f>
        <v>0</v>
      </c>
      <c r="G11" s="153">
        <f>ROUND('地方債（借入先別）'!G11/1000,0)</f>
        <v>2900</v>
      </c>
      <c r="H11" s="153">
        <f>ROUND('地方債（借入先別）'!H11/1000,0)</f>
        <v>0</v>
      </c>
      <c r="I11" s="153">
        <f>ROUND('地方債（借入先別）'!I11/1000,0)</f>
        <v>0</v>
      </c>
      <c r="J11" s="153">
        <f>ROUND('地方債（借入先別）'!J11/1000,0)</f>
        <v>0</v>
      </c>
      <c r="K11" s="153">
        <f>ROUND('地方債（借入先別）'!K11/1000,0)</f>
        <v>0</v>
      </c>
      <c r="L11" s="153">
        <f>ROUND('地方債（借入先別）'!L11/1000,0)</f>
        <v>0</v>
      </c>
    </row>
    <row r="12" spans="1:12" ht="29.4" customHeight="1" x14ac:dyDescent="0.2">
      <c r="A12" s="52"/>
      <c r="B12" s="149" t="s">
        <v>93</v>
      </c>
      <c r="C12" s="150">
        <f>ROUND('地方債（借入先別）'!C12/1000,0)</f>
        <v>2402509</v>
      </c>
      <c r="D12" s="151">
        <f>ROUND('地方債（借入先別）'!D12/1000,0)</f>
        <v>258393</v>
      </c>
      <c r="E12" s="152">
        <f>ROUND('地方債（借入先別）'!E12/1000,0)</f>
        <v>2362267</v>
      </c>
      <c r="F12" s="153">
        <f>ROUND('地方債（借入先別）'!F12/1000,0)</f>
        <v>0</v>
      </c>
      <c r="G12" s="153">
        <f>ROUND('地方債（借入先別）'!G12/1000,0)</f>
        <v>0</v>
      </c>
      <c r="H12" s="153">
        <f>ROUND('地方債（借入先別）'!H12/1000,0)</f>
        <v>40242</v>
      </c>
      <c r="I12" s="153">
        <f>ROUND('地方債（借入先別）'!I12/1000,0)</f>
        <v>0</v>
      </c>
      <c r="J12" s="153">
        <f>ROUND('地方債（借入先別）'!J12/1000,0)</f>
        <v>0</v>
      </c>
      <c r="K12" s="153">
        <f>ROUND('地方債（借入先別）'!K12/1000,0)</f>
        <v>0</v>
      </c>
      <c r="L12" s="153">
        <f>ROUND('地方債（借入先別）'!L12/1000,0)</f>
        <v>0</v>
      </c>
    </row>
    <row r="13" spans="1:12" ht="29.4" customHeight="1" x14ac:dyDescent="0.2">
      <c r="A13" s="52"/>
      <c r="B13" s="149" t="s">
        <v>94</v>
      </c>
      <c r="C13" s="150"/>
      <c r="D13" s="151"/>
      <c r="E13" s="152"/>
      <c r="F13" s="153"/>
      <c r="G13" s="153"/>
      <c r="H13" s="153"/>
      <c r="I13" s="153"/>
      <c r="J13" s="153"/>
      <c r="K13" s="153"/>
      <c r="L13" s="153"/>
    </row>
    <row r="14" spans="1:12" ht="29.4" customHeight="1" x14ac:dyDescent="0.2">
      <c r="A14" s="52"/>
      <c r="B14" s="149" t="s">
        <v>95</v>
      </c>
      <c r="C14" s="150">
        <f>ROUND('地方債（借入先別）'!C14/1000,0)</f>
        <v>374333</v>
      </c>
      <c r="D14" s="151">
        <f>ROUND('地方債（借入先別）'!D14/1000,0)</f>
        <v>33925</v>
      </c>
      <c r="E14" s="152">
        <f>ROUND('地方債（借入先別）'!E14/1000,0)</f>
        <v>23286</v>
      </c>
      <c r="F14" s="153">
        <f>ROUND('地方債（借入先別）'!F14/1000,0)</f>
        <v>0</v>
      </c>
      <c r="G14" s="153">
        <f>ROUND('地方債（借入先別）'!G14/1000,0)</f>
        <v>130645</v>
      </c>
      <c r="H14" s="153">
        <f>ROUND('地方債（借入先別）'!H14/1000,0)</f>
        <v>220402</v>
      </c>
      <c r="I14" s="153">
        <f>ROUND('地方債（借入先別）'!I14/1000,0)</f>
        <v>0</v>
      </c>
      <c r="J14" s="153">
        <f>ROUND('地方債（借入先別）'!J14/1000,0)</f>
        <v>0</v>
      </c>
      <c r="K14" s="153">
        <f>ROUND('地方債（借入先別）'!K14/1000,0)</f>
        <v>0</v>
      </c>
      <c r="L14" s="153">
        <f>ROUND('地方債（借入先別）'!L14/1000,0)</f>
        <v>0</v>
      </c>
    </row>
    <row r="15" spans="1:12" ht="29.4" customHeight="1" x14ac:dyDescent="0.2">
      <c r="A15" s="52"/>
      <c r="B15" s="149" t="s">
        <v>96</v>
      </c>
      <c r="C15" s="150">
        <f>ROUND('地方債（借入先別）'!C15/1000,0)</f>
        <v>1302</v>
      </c>
      <c r="D15" s="151">
        <f>ROUND('地方債（借入先別）'!D15/1000,0)</f>
        <v>129</v>
      </c>
      <c r="E15" s="152">
        <f>ROUND('地方債（借入先別）'!E15/1000,0)</f>
        <v>1302</v>
      </c>
      <c r="F15" s="153">
        <f>ROUND('地方債（借入先別）'!F15/1000,0)</f>
        <v>0</v>
      </c>
      <c r="G15" s="153">
        <f>ROUND('地方債（借入先別）'!G15/1000,0)</f>
        <v>0</v>
      </c>
      <c r="H15" s="153">
        <f>ROUND('地方債（借入先別）'!H15/1000,0)</f>
        <v>0</v>
      </c>
      <c r="I15" s="153">
        <f>ROUND('地方債（借入先別）'!I15/1000,0)</f>
        <v>0</v>
      </c>
      <c r="J15" s="153">
        <f>ROUND('地方債（借入先別）'!J15/1000,0)</f>
        <v>0</v>
      </c>
      <c r="K15" s="153">
        <f>ROUND('地方債（借入先別）'!K15/1000,0)</f>
        <v>0</v>
      </c>
      <c r="L15" s="153">
        <f>ROUND('地方債（借入先別）'!L15/1000,0)</f>
        <v>0</v>
      </c>
    </row>
    <row r="16" spans="1:12" ht="29.4" customHeight="1" x14ac:dyDescent="0.2">
      <c r="A16" s="52"/>
      <c r="B16" s="149" t="s">
        <v>97</v>
      </c>
      <c r="C16" s="150">
        <f>ROUND('地方債（借入先別）'!C16/1000,0)</f>
        <v>0</v>
      </c>
      <c r="D16" s="151">
        <f>ROUND('地方債（借入先別）'!D16/1000,0)</f>
        <v>0</v>
      </c>
      <c r="E16" s="152">
        <f>ROUND('地方債（借入先別）'!E16/1000,0)</f>
        <v>0</v>
      </c>
      <c r="F16" s="153">
        <f>ROUND('地方債（借入先別）'!F16/1000,0)</f>
        <v>0</v>
      </c>
      <c r="G16" s="153">
        <f>ROUND('地方債（借入先別）'!G16/1000,0)</f>
        <v>0</v>
      </c>
      <c r="H16" s="153">
        <f>ROUND('地方債（借入先別）'!H16/1000,0)</f>
        <v>0</v>
      </c>
      <c r="I16" s="153">
        <f>ROUND('地方債（借入先別）'!I16/1000,0)</f>
        <v>0</v>
      </c>
      <c r="J16" s="153">
        <f>ROUND('地方債（借入先別）'!J16/1000,0)</f>
        <v>0</v>
      </c>
      <c r="K16" s="153">
        <f>ROUND('地方債（借入先別）'!K16/1000,0)</f>
        <v>0</v>
      </c>
      <c r="L16" s="153">
        <f>ROUND('地方債（借入先別）'!L16/1000,0)</f>
        <v>0</v>
      </c>
    </row>
    <row r="17" spans="1:12" ht="29.4" customHeight="1" x14ac:dyDescent="0.2">
      <c r="A17" s="52"/>
      <c r="B17" s="149" t="s">
        <v>98</v>
      </c>
      <c r="C17" s="150">
        <f>ROUND('地方債（借入先別）'!C17/1000,0)</f>
        <v>0</v>
      </c>
      <c r="D17" s="151">
        <f>ROUND('地方債（借入先別）'!D17/1000,0)</f>
        <v>0</v>
      </c>
      <c r="E17" s="152">
        <f>ROUND('地方債（借入先別）'!E17/1000,0)</f>
        <v>0</v>
      </c>
      <c r="F17" s="153">
        <f>ROUND('地方債（借入先別）'!F17/1000,0)</f>
        <v>0</v>
      </c>
      <c r="G17" s="153">
        <f>ROUND('地方債（借入先別）'!G17/1000,0)</f>
        <v>0</v>
      </c>
      <c r="H17" s="153">
        <f>ROUND('地方債（借入先別）'!H17/1000,0)</f>
        <v>0</v>
      </c>
      <c r="I17" s="153">
        <f>ROUND('地方債（借入先別）'!I17/1000,0)</f>
        <v>0</v>
      </c>
      <c r="J17" s="153">
        <f>ROUND('地方債（借入先別）'!J17/1000,0)</f>
        <v>0</v>
      </c>
      <c r="K17" s="153">
        <f>ROUND('地方債（借入先別）'!K17/1000,0)</f>
        <v>0</v>
      </c>
      <c r="L17" s="153">
        <f>ROUND('地方債（借入先別）'!L17/1000,0)</f>
        <v>0</v>
      </c>
    </row>
    <row r="18" spans="1:12" ht="29.4" customHeight="1" x14ac:dyDescent="0.2">
      <c r="A18" s="52"/>
      <c r="B18" s="157" t="s">
        <v>46</v>
      </c>
      <c r="C18" s="150">
        <f>ROUND('地方債（借入先別）'!C18/1000,0)</f>
        <v>3134942</v>
      </c>
      <c r="D18" s="151">
        <f>ROUND('地方債（借入先別）'!D18/1000,0)</f>
        <v>306611</v>
      </c>
      <c r="E18" s="152">
        <f>ROUND('地方債（借入先別）'!E18/1000,0)</f>
        <v>2528480</v>
      </c>
      <c r="F18" s="153">
        <f>ROUND('地方債（借入先別）'!F18/1000,0)</f>
        <v>0</v>
      </c>
      <c r="G18" s="153">
        <f>ROUND('地方債（借入先別）'!G18/1000,0)</f>
        <v>221345</v>
      </c>
      <c r="H18" s="153">
        <f>ROUND('地方債（借入先別）'!H18/1000,0)</f>
        <v>385117</v>
      </c>
      <c r="I18" s="153">
        <f>ROUND('地方債（借入先別）'!I18/1000,0)</f>
        <v>0</v>
      </c>
      <c r="J18" s="153">
        <f>ROUND('地方債（借入先別）'!J18/1000,0)</f>
        <v>0</v>
      </c>
      <c r="K18" s="153">
        <f>ROUND('地方債（借入先別）'!K18/1000,0)</f>
        <v>0</v>
      </c>
      <c r="L18" s="153">
        <f>ROUND('地方債（借入先別）'!L18/1000,0)</f>
        <v>0</v>
      </c>
    </row>
    <row r="19" spans="1:12" ht="24.9" customHeight="1" x14ac:dyDescent="0.2">
      <c r="A19" s="52"/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24.9" customHeight="1" x14ac:dyDescent="0.2">
      <c r="A20" s="52"/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3.75" customHeight="1" x14ac:dyDescent="0.2">
      <c r="A21" s="52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2" customHeight="1" x14ac:dyDescent="0.2"/>
    <row r="32" spans="1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4"/>
  <printOptions horizontalCentered="1"/>
  <pageMargins left="0.11811023622047245" right="0.78740157480314965" top="0.74803149606299213" bottom="0.15748031496062992" header="0.31496062992125984" footer="0.31496062992125984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N21"/>
  <sheetViews>
    <sheetView view="pageBreakPreview" zoomScale="80" zoomScaleNormal="80" zoomScaleSheetLayoutView="80" workbookViewId="0">
      <selection activeCell="V21" sqref="V21"/>
    </sheetView>
  </sheetViews>
  <sheetFormatPr defaultRowHeight="13" x14ac:dyDescent="0.2"/>
  <cols>
    <col min="1" max="1" width="13.90625" bestFit="1" customWidth="1"/>
    <col min="2" max="2" width="1.453125" style="13" customWidth="1"/>
    <col min="3" max="3" width="20.08984375" style="13" customWidth="1"/>
    <col min="4" max="4" width="18.36328125" style="13" bestFit="1" customWidth="1"/>
    <col min="5" max="8" width="15.90625" style="13" bestFit="1" customWidth="1"/>
    <col min="9" max="9" width="18.36328125" style="13" bestFit="1" customWidth="1"/>
    <col min="10" max="10" width="15.90625" style="13" bestFit="1" customWidth="1"/>
    <col min="11" max="13" width="13.7265625" style="13" customWidth="1"/>
    <col min="14" max="14" width="4.08984375" style="13" customWidth="1"/>
  </cols>
  <sheetData>
    <row r="1" spans="3:14" s="13" customFormat="1" x14ac:dyDescent="0.2"/>
    <row r="2" spans="3:14" s="13" customFormat="1" ht="19.5" customHeight="1" x14ac:dyDescent="0.2">
      <c r="C2" s="14" t="s">
        <v>99</v>
      </c>
      <c r="D2" s="15"/>
      <c r="E2" s="15"/>
      <c r="F2" s="15"/>
      <c r="G2" s="15"/>
      <c r="H2" s="15"/>
      <c r="I2" s="15"/>
      <c r="J2" s="15"/>
      <c r="K2" s="16" t="s">
        <v>167</v>
      </c>
      <c r="L2" s="15"/>
      <c r="M2" s="15"/>
    </row>
    <row r="3" spans="3:14" s="13" customFormat="1" ht="27" customHeight="1" x14ac:dyDescent="0.2">
      <c r="C3" s="302" t="s">
        <v>77</v>
      </c>
      <c r="D3" s="312" t="s">
        <v>100</v>
      </c>
      <c r="E3" s="297" t="s">
        <v>101</v>
      </c>
      <c r="F3" s="297" t="s">
        <v>102</v>
      </c>
      <c r="G3" s="297" t="s">
        <v>103</v>
      </c>
      <c r="H3" s="297" t="s">
        <v>104</v>
      </c>
      <c r="I3" s="297" t="s">
        <v>105</v>
      </c>
      <c r="J3" s="297" t="s">
        <v>106</v>
      </c>
      <c r="K3" s="297" t="s">
        <v>107</v>
      </c>
      <c r="L3" s="310"/>
    </row>
    <row r="4" spans="3:14" s="13" customFormat="1" ht="18" customHeight="1" x14ac:dyDescent="0.2">
      <c r="C4" s="303"/>
      <c r="D4" s="313"/>
      <c r="E4" s="298"/>
      <c r="F4" s="298"/>
      <c r="G4" s="298"/>
      <c r="H4" s="298"/>
      <c r="I4" s="298"/>
      <c r="J4" s="298"/>
      <c r="K4" s="298"/>
      <c r="L4" s="311"/>
    </row>
    <row r="5" spans="3:14" s="13" customFormat="1" ht="30" customHeight="1" x14ac:dyDescent="0.2">
      <c r="C5" s="56">
        <f>SUM(D5:J5)</f>
        <v>3134941616</v>
      </c>
      <c r="D5" s="57">
        <v>3091856218</v>
      </c>
      <c r="E5" s="58">
        <v>23694166</v>
      </c>
      <c r="F5" s="58">
        <v>19391232</v>
      </c>
      <c r="G5" s="58">
        <v>0</v>
      </c>
      <c r="H5" s="60">
        <v>0</v>
      </c>
      <c r="I5" s="60">
        <v>0</v>
      </c>
      <c r="J5" s="58">
        <v>0</v>
      </c>
      <c r="K5" s="48">
        <v>2.4536763358657715E-3</v>
      </c>
      <c r="L5" s="17"/>
      <c r="M5" s="18"/>
      <c r="N5" s="18"/>
    </row>
    <row r="6" spans="3:14" s="13" customFormat="1" x14ac:dyDescent="0.2"/>
    <row r="7" spans="3:14" s="13" customFormat="1" x14ac:dyDescent="0.2"/>
    <row r="8" spans="3:14" s="13" customFormat="1" x14ac:dyDescent="0.2"/>
    <row r="9" spans="3:14" s="13" customFormat="1" x14ac:dyDescent="0.2"/>
    <row r="10" spans="3:14" s="13" customFormat="1" ht="19.5" customHeight="1" x14ac:dyDescent="0.2">
      <c r="C10" s="14" t="s">
        <v>108</v>
      </c>
      <c r="D10" s="15"/>
      <c r="E10" s="15"/>
      <c r="F10" s="15"/>
      <c r="G10" s="15"/>
      <c r="H10" s="15"/>
      <c r="I10" s="15"/>
      <c r="J10" s="15"/>
      <c r="K10" s="15"/>
      <c r="L10" s="16"/>
      <c r="M10" s="16" t="s">
        <v>168</v>
      </c>
    </row>
    <row r="11" spans="3:14" s="13" customFormat="1" x14ac:dyDescent="0.2">
      <c r="C11" s="302" t="s">
        <v>77</v>
      </c>
      <c r="D11" s="312" t="s">
        <v>109</v>
      </c>
      <c r="E11" s="297" t="s">
        <v>110</v>
      </c>
      <c r="F11" s="297" t="s">
        <v>111</v>
      </c>
      <c r="G11" s="297" t="s">
        <v>112</v>
      </c>
      <c r="H11" s="297" t="s">
        <v>113</v>
      </c>
      <c r="I11" s="297" t="s">
        <v>114</v>
      </c>
      <c r="J11" s="297" t="s">
        <v>115</v>
      </c>
      <c r="K11" s="297" t="s">
        <v>116</v>
      </c>
      <c r="L11" s="297" t="s">
        <v>117</v>
      </c>
      <c r="M11" s="297" t="s">
        <v>182</v>
      </c>
    </row>
    <row r="12" spans="3:14" s="13" customFormat="1" x14ac:dyDescent="0.2">
      <c r="C12" s="303"/>
      <c r="D12" s="313"/>
      <c r="E12" s="298"/>
      <c r="F12" s="298"/>
      <c r="G12" s="298"/>
      <c r="H12" s="298"/>
      <c r="I12" s="298"/>
      <c r="J12" s="298"/>
      <c r="K12" s="298"/>
      <c r="L12" s="298"/>
      <c r="M12" s="298"/>
    </row>
    <row r="13" spans="3:14" s="13" customFormat="1" ht="34.25" customHeight="1" x14ac:dyDescent="0.2">
      <c r="C13" s="56">
        <f>SUM(D13:M13)</f>
        <v>3134941616</v>
      </c>
      <c r="D13" s="57">
        <v>306611389</v>
      </c>
      <c r="E13" s="58">
        <v>349192937</v>
      </c>
      <c r="F13" s="58">
        <v>396051955</v>
      </c>
      <c r="G13" s="58">
        <v>391607396</v>
      </c>
      <c r="H13" s="58">
        <v>333885365</v>
      </c>
      <c r="I13" s="58">
        <v>1046580029</v>
      </c>
      <c r="J13" s="58">
        <v>185780918</v>
      </c>
      <c r="K13" s="58">
        <v>98603840</v>
      </c>
      <c r="L13" s="60">
        <v>26627787</v>
      </c>
      <c r="M13" s="60">
        <v>0</v>
      </c>
    </row>
    <row r="14" spans="3:14" s="13" customFormat="1" x14ac:dyDescent="0.2"/>
    <row r="15" spans="3:14" s="13" customFormat="1" x14ac:dyDescent="0.2"/>
    <row r="16" spans="3:14" s="13" customFormat="1" ht="19.5" customHeight="1" x14ac:dyDescent="0.2">
      <c r="C16" s="14" t="s">
        <v>118</v>
      </c>
      <c r="F16" s="15"/>
      <c r="G16" s="15"/>
      <c r="H16" s="15"/>
      <c r="I16" s="16" t="s">
        <v>167</v>
      </c>
    </row>
    <row r="17" spans="3:9" s="13" customFormat="1" ht="13.25" customHeight="1" x14ac:dyDescent="0.2">
      <c r="C17" s="302" t="s">
        <v>119</v>
      </c>
      <c r="D17" s="304" t="s">
        <v>120</v>
      </c>
      <c r="E17" s="305"/>
      <c r="F17" s="305"/>
      <c r="G17" s="305"/>
      <c r="H17" s="305"/>
      <c r="I17" s="306"/>
    </row>
    <row r="18" spans="3:9" s="13" customFormat="1" ht="20.25" customHeight="1" x14ac:dyDescent="0.2">
      <c r="C18" s="303"/>
      <c r="D18" s="307"/>
      <c r="E18" s="308"/>
      <c r="F18" s="308"/>
      <c r="G18" s="308"/>
      <c r="H18" s="308"/>
      <c r="I18" s="309"/>
    </row>
    <row r="19" spans="3:9" s="13" customFormat="1" ht="32.4" customHeight="1" x14ac:dyDescent="0.2">
      <c r="C19" s="59">
        <v>0</v>
      </c>
      <c r="D19" s="299" t="s">
        <v>208</v>
      </c>
      <c r="E19" s="300"/>
      <c r="F19" s="300"/>
      <c r="G19" s="300"/>
      <c r="H19" s="300"/>
      <c r="I19" s="301"/>
    </row>
    <row r="20" spans="3:9" s="13" customFormat="1" ht="9.75" customHeight="1" x14ac:dyDescent="0.2"/>
    <row r="21" spans="3:9" s="13" customFormat="1" x14ac:dyDescent="0.2"/>
  </sheetData>
  <mergeCells count="24"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M11:M12"/>
    <mergeCell ref="D19:I19"/>
    <mergeCell ref="I11:I12"/>
    <mergeCell ref="J11:J12"/>
    <mergeCell ref="K11:K12"/>
    <mergeCell ref="L11:L12"/>
  </mergeCells>
  <phoneticPr fontId="4"/>
  <printOptions horizontalCentered="1"/>
  <pageMargins left="0.19685039370078741" right="0.19685039370078741" top="0.78740157480314965" bottom="0.19685039370078741" header="0.59055118110236227" footer="0.3937007874015748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9" tint="0.39997558519241921"/>
  </sheetPr>
  <dimension ref="B1:N21"/>
  <sheetViews>
    <sheetView view="pageBreakPreview" zoomScale="80" zoomScaleNormal="80" zoomScaleSheetLayoutView="80" workbookViewId="0">
      <selection activeCell="D20" sqref="D20"/>
    </sheetView>
  </sheetViews>
  <sheetFormatPr defaultRowHeight="13" x14ac:dyDescent="0.2"/>
  <cols>
    <col min="1" max="1" width="13.90625" bestFit="1" customWidth="1"/>
    <col min="2" max="2" width="5.90625" style="13" customWidth="1"/>
    <col min="3" max="3" width="20.6328125" style="13" customWidth="1"/>
    <col min="4" max="5" width="13.08984375" style="13" bestFit="1" customWidth="1"/>
    <col min="6" max="8" width="11.1796875" style="13" bestFit="1" customWidth="1"/>
    <col min="9" max="10" width="13.08984375" style="13" bestFit="1" customWidth="1"/>
    <col min="11" max="12" width="12.1796875" style="13" bestFit="1" customWidth="1"/>
    <col min="13" max="13" width="14.1796875" style="13" customWidth="1"/>
    <col min="14" max="14" width="5" style="13" customWidth="1"/>
  </cols>
  <sheetData>
    <row r="1" spans="3:14" s="13" customFormat="1" x14ac:dyDescent="0.2"/>
    <row r="2" spans="3:14" s="13" customFormat="1" ht="19.5" customHeight="1" x14ac:dyDescent="0.2">
      <c r="C2" s="14" t="s">
        <v>99</v>
      </c>
      <c r="D2" s="15"/>
      <c r="E2" s="15"/>
      <c r="F2" s="15"/>
      <c r="G2" s="15"/>
      <c r="H2" s="15"/>
      <c r="I2" s="15"/>
      <c r="J2" s="15"/>
      <c r="K2" s="16" t="s">
        <v>176</v>
      </c>
      <c r="L2" s="15"/>
      <c r="M2" s="15"/>
    </row>
    <row r="3" spans="3:14" s="13" customFormat="1" ht="27" customHeight="1" x14ac:dyDescent="0.2">
      <c r="C3" s="290" t="s">
        <v>77</v>
      </c>
      <c r="D3" s="314" t="s">
        <v>100</v>
      </c>
      <c r="E3" s="292" t="s">
        <v>101</v>
      </c>
      <c r="F3" s="292" t="s">
        <v>102</v>
      </c>
      <c r="G3" s="292" t="s">
        <v>103</v>
      </c>
      <c r="H3" s="292" t="s">
        <v>104</v>
      </c>
      <c r="I3" s="292" t="s">
        <v>105</v>
      </c>
      <c r="J3" s="292" t="s">
        <v>106</v>
      </c>
      <c r="K3" s="297" t="s">
        <v>107</v>
      </c>
      <c r="L3" s="310"/>
    </row>
    <row r="4" spans="3:14" s="13" customFormat="1" ht="18" customHeight="1" x14ac:dyDescent="0.2">
      <c r="C4" s="291"/>
      <c r="D4" s="315"/>
      <c r="E4" s="316"/>
      <c r="F4" s="316"/>
      <c r="G4" s="316"/>
      <c r="H4" s="316"/>
      <c r="I4" s="316"/>
      <c r="J4" s="316"/>
      <c r="K4" s="298"/>
      <c r="L4" s="311"/>
    </row>
    <row r="5" spans="3:14" s="13" customFormat="1" ht="30" customHeight="1" x14ac:dyDescent="0.2">
      <c r="C5" s="56">
        <f>ROUND('地方債（利率別など）'!C5/1000,0)</f>
        <v>3134942</v>
      </c>
      <c r="D5" s="57">
        <f>ROUND('地方債（利率別など）'!D5/1000,0)</f>
        <v>3091856</v>
      </c>
      <c r="E5" s="58">
        <f>ROUND('地方債（利率別など）'!E5/1000,0)</f>
        <v>23694</v>
      </c>
      <c r="F5" s="58">
        <f>ROUND('地方債（利率別など）'!F5/1000,0)</f>
        <v>19391</v>
      </c>
      <c r="G5" s="58">
        <f>ROUND('地方債（利率別など）'!G5/1000,0)</f>
        <v>0</v>
      </c>
      <c r="H5" s="58">
        <f>ROUND('地方債（利率別など）'!H5/1000,0)</f>
        <v>0</v>
      </c>
      <c r="I5" s="58">
        <f>ROUND('地方債（利率別など）'!I5/1000,0)</f>
        <v>0</v>
      </c>
      <c r="J5" s="58">
        <f>ROUND('地方債（利率別など）'!J5/1000,0)</f>
        <v>0</v>
      </c>
      <c r="K5" s="48">
        <f>'地方債（利率別など）'!K5</f>
        <v>2.4536763358657715E-3</v>
      </c>
      <c r="L5" s="17"/>
      <c r="M5" s="18"/>
      <c r="N5" s="18"/>
    </row>
    <row r="6" spans="3:14" s="13" customFormat="1" x14ac:dyDescent="0.2"/>
    <row r="7" spans="3:14" s="13" customFormat="1" x14ac:dyDescent="0.2"/>
    <row r="8" spans="3:14" s="13" customFormat="1" x14ac:dyDescent="0.2"/>
    <row r="9" spans="3:14" s="13" customFormat="1" x14ac:dyDescent="0.2"/>
    <row r="10" spans="3:14" s="13" customFormat="1" ht="19.5" customHeight="1" x14ac:dyDescent="0.2">
      <c r="C10" s="14" t="s">
        <v>108</v>
      </c>
      <c r="D10" s="15"/>
      <c r="E10" s="15"/>
      <c r="F10" s="15"/>
      <c r="G10" s="15"/>
      <c r="H10" s="15"/>
      <c r="I10" s="15"/>
      <c r="J10" s="15"/>
      <c r="K10" s="15"/>
      <c r="L10" s="16"/>
      <c r="M10" s="16" t="s">
        <v>177</v>
      </c>
    </row>
    <row r="11" spans="3:14" s="13" customFormat="1" x14ac:dyDescent="0.2">
      <c r="C11" s="302" t="s">
        <v>77</v>
      </c>
      <c r="D11" s="312" t="s">
        <v>109</v>
      </c>
      <c r="E11" s="297" t="s">
        <v>110</v>
      </c>
      <c r="F11" s="297" t="s">
        <v>111</v>
      </c>
      <c r="G11" s="297" t="s">
        <v>112</v>
      </c>
      <c r="H11" s="297" t="s">
        <v>113</v>
      </c>
      <c r="I11" s="297" t="s">
        <v>114</v>
      </c>
      <c r="J11" s="297" t="s">
        <v>115</v>
      </c>
      <c r="K11" s="297" t="s">
        <v>116</v>
      </c>
      <c r="L11" s="297" t="s">
        <v>117</v>
      </c>
      <c r="M11" s="297" t="s">
        <v>182</v>
      </c>
    </row>
    <row r="12" spans="3:14" s="13" customFormat="1" ht="13.25" customHeight="1" x14ac:dyDescent="0.2">
      <c r="C12" s="303"/>
      <c r="D12" s="313"/>
      <c r="E12" s="298"/>
      <c r="F12" s="298"/>
      <c r="G12" s="298"/>
      <c r="H12" s="298"/>
      <c r="I12" s="298"/>
      <c r="J12" s="298"/>
      <c r="K12" s="298"/>
      <c r="L12" s="298"/>
      <c r="M12" s="298"/>
    </row>
    <row r="13" spans="3:14" s="13" customFormat="1" ht="34.25" customHeight="1" x14ac:dyDescent="0.2">
      <c r="C13" s="56">
        <f>ROUND('地方債（利率別など）'!C13/1000,0)</f>
        <v>3134942</v>
      </c>
      <c r="D13" s="57">
        <f>ROUND('地方債（利率別など）'!D13/1000,0)</f>
        <v>306611</v>
      </c>
      <c r="E13" s="58">
        <f>ROUND('地方債（利率別など）'!E13/1000,0)</f>
        <v>349193</v>
      </c>
      <c r="F13" s="58">
        <f>ROUND('地方債（利率別など）'!F13/1000,0)</f>
        <v>396052</v>
      </c>
      <c r="G13" s="58">
        <f>ROUND('地方債（利率別など）'!G13/1000,0)</f>
        <v>391607</v>
      </c>
      <c r="H13" s="58">
        <f>ROUND('地方債（利率別など）'!H13/1000,0)</f>
        <v>333885</v>
      </c>
      <c r="I13" s="58">
        <f>ROUND('地方債（利率別など）'!I13/1000,0)</f>
        <v>1046580</v>
      </c>
      <c r="J13" s="58">
        <f>ROUND('地方債（利率別など）'!J13/1000,0)</f>
        <v>185781</v>
      </c>
      <c r="K13" s="58">
        <f>ROUND('地方債（利率別など）'!K13/1000,0)</f>
        <v>98604</v>
      </c>
      <c r="L13" s="58">
        <f>ROUND('地方債（利率別など）'!L13/1000,0)</f>
        <v>26628</v>
      </c>
      <c r="M13" s="58">
        <f>ROUND('地方債（利率別など）'!M13/1000,0)</f>
        <v>0</v>
      </c>
    </row>
    <row r="14" spans="3:14" s="13" customFormat="1" x14ac:dyDescent="0.2"/>
    <row r="15" spans="3:14" s="13" customFormat="1" x14ac:dyDescent="0.2"/>
    <row r="16" spans="3:14" s="13" customFormat="1" ht="19.5" customHeight="1" x14ac:dyDescent="0.2">
      <c r="C16" s="14" t="s">
        <v>118</v>
      </c>
      <c r="F16" s="15"/>
      <c r="G16" s="15"/>
      <c r="H16" s="15"/>
      <c r="I16" s="16" t="s">
        <v>176</v>
      </c>
    </row>
    <row r="17" spans="3:9" s="13" customFormat="1" ht="13.25" customHeight="1" x14ac:dyDescent="0.2">
      <c r="C17" s="302" t="s">
        <v>119</v>
      </c>
      <c r="D17" s="304" t="s">
        <v>120</v>
      </c>
      <c r="E17" s="305"/>
      <c r="F17" s="305"/>
      <c r="G17" s="305"/>
      <c r="H17" s="305"/>
      <c r="I17" s="306"/>
    </row>
    <row r="18" spans="3:9" s="13" customFormat="1" ht="20.25" customHeight="1" x14ac:dyDescent="0.2">
      <c r="C18" s="303"/>
      <c r="D18" s="307"/>
      <c r="E18" s="308"/>
      <c r="F18" s="308"/>
      <c r="G18" s="308"/>
      <c r="H18" s="308"/>
      <c r="I18" s="309"/>
    </row>
    <row r="19" spans="3:9" s="13" customFormat="1" ht="32.4" customHeight="1" x14ac:dyDescent="0.2">
      <c r="C19" s="56">
        <f>ROUND('地方債（利率別など）'!C19/1000,0)</f>
        <v>0</v>
      </c>
      <c r="D19" s="299" t="s">
        <v>208</v>
      </c>
      <c r="E19" s="300"/>
      <c r="F19" s="300"/>
      <c r="G19" s="300"/>
      <c r="H19" s="300"/>
      <c r="I19" s="301"/>
    </row>
    <row r="20" spans="3:9" s="13" customFormat="1" ht="9.75" customHeight="1" x14ac:dyDescent="0.2"/>
    <row r="21" spans="3:9" s="13" customFormat="1" x14ac:dyDescent="0.2"/>
  </sheetData>
  <mergeCells count="24">
    <mergeCell ref="D19:I19"/>
    <mergeCell ref="I11:I12"/>
    <mergeCell ref="J11:J12"/>
    <mergeCell ref="K11:K12"/>
    <mergeCell ref="L11:L12"/>
    <mergeCell ref="C17:C18"/>
    <mergeCell ref="D17:I18"/>
    <mergeCell ref="I3:I4"/>
    <mergeCell ref="J3:J4"/>
    <mergeCell ref="K3:K4"/>
    <mergeCell ref="M11:M12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78740157480314965" bottom="0.19685039370078741" header="0.59055118110236227" footer="0.3937007874015748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1:H7"/>
  <sheetViews>
    <sheetView view="pageBreakPreview" zoomScale="80" zoomScaleNormal="100" zoomScaleSheetLayoutView="80" workbookViewId="0">
      <selection activeCell="F5" sqref="F5"/>
    </sheetView>
  </sheetViews>
  <sheetFormatPr defaultColWidth="9" defaultRowHeight="13" x14ac:dyDescent="0.2"/>
  <cols>
    <col min="1" max="1" width="5.08984375" style="49" customWidth="1"/>
    <col min="2" max="2" width="19.453125" style="49" bestFit="1" customWidth="1"/>
    <col min="3" max="3" width="16.90625" style="49" customWidth="1"/>
    <col min="4" max="6" width="16.453125" style="49" customWidth="1"/>
    <col min="7" max="7" width="13.81640625" style="49" bestFit="1" customWidth="1"/>
    <col min="8" max="8" width="0.90625" style="49" customWidth="1"/>
    <col min="9" max="16384" width="9" style="49"/>
  </cols>
  <sheetData>
    <row r="1" spans="2:8" ht="7.5" customHeight="1" x14ac:dyDescent="0.2"/>
    <row r="2" spans="2:8" ht="15.75" customHeight="1" x14ac:dyDescent="0.2">
      <c r="B2" s="159" t="s">
        <v>121</v>
      </c>
      <c r="G2" s="160" t="s">
        <v>169</v>
      </c>
    </row>
    <row r="3" spans="2:8" s="55" customFormat="1" ht="23.15" customHeight="1" x14ac:dyDescent="0.2">
      <c r="B3" s="283" t="s">
        <v>122</v>
      </c>
      <c r="C3" s="283" t="s">
        <v>123</v>
      </c>
      <c r="D3" s="283" t="s">
        <v>124</v>
      </c>
      <c r="E3" s="288" t="s">
        <v>125</v>
      </c>
      <c r="F3" s="289"/>
      <c r="G3" s="283" t="s">
        <v>126</v>
      </c>
      <c r="H3" s="54"/>
    </row>
    <row r="4" spans="2:8" s="55" customFormat="1" ht="23.15" customHeight="1" x14ac:dyDescent="0.2">
      <c r="B4" s="287"/>
      <c r="C4" s="287"/>
      <c r="D4" s="287"/>
      <c r="E4" s="206" t="s">
        <v>127</v>
      </c>
      <c r="F4" s="206" t="s">
        <v>128</v>
      </c>
      <c r="G4" s="287"/>
      <c r="H4" s="54"/>
    </row>
    <row r="5" spans="2:8" s="55" customFormat="1" ht="27" customHeight="1" x14ac:dyDescent="0.2">
      <c r="B5" s="231" t="s">
        <v>172</v>
      </c>
      <c r="C5" s="96">
        <v>21659961</v>
      </c>
      <c r="D5" s="96">
        <v>22336219</v>
      </c>
      <c r="E5" s="96">
        <v>21659961</v>
      </c>
      <c r="F5" s="101">
        <v>0</v>
      </c>
      <c r="G5" s="96">
        <f>C5+D5-E5-F5</f>
        <v>22336219</v>
      </c>
      <c r="H5" s="54"/>
    </row>
    <row r="6" spans="2:8" s="55" customFormat="1" ht="27" customHeight="1" x14ac:dyDescent="0.2">
      <c r="B6" s="231" t="s">
        <v>173</v>
      </c>
      <c r="C6" s="96">
        <v>123342587</v>
      </c>
      <c r="D6" s="96">
        <v>2275974</v>
      </c>
      <c r="E6" s="101">
        <v>0</v>
      </c>
      <c r="F6" s="101">
        <v>0</v>
      </c>
      <c r="G6" s="96">
        <f>C6+D6-E6-F6</f>
        <v>125618561</v>
      </c>
      <c r="H6" s="54"/>
    </row>
    <row r="7" spans="2:8" s="55" customFormat="1" ht="29.15" customHeight="1" x14ac:dyDescent="0.2">
      <c r="B7" s="130" t="s">
        <v>9</v>
      </c>
      <c r="C7" s="96">
        <f>SUM(C5:C6)</f>
        <v>145002548</v>
      </c>
      <c r="D7" s="96">
        <f>SUM(D5:D6)</f>
        <v>24612193</v>
      </c>
      <c r="E7" s="96">
        <f>SUM(E5:E6)</f>
        <v>21659961</v>
      </c>
      <c r="F7" s="96">
        <f>SUM(F5:F6)</f>
        <v>0</v>
      </c>
      <c r="G7" s="96">
        <f>SUM(G5:G6)</f>
        <v>147954780</v>
      </c>
      <c r="H7" s="54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78740157480314965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9" tint="0.39997558519241921"/>
  </sheetPr>
  <dimension ref="B1:H7"/>
  <sheetViews>
    <sheetView view="pageBreakPreview" zoomScale="80" zoomScaleNormal="100" zoomScaleSheetLayoutView="80" workbookViewId="0">
      <selection activeCell="G6" sqref="G6"/>
    </sheetView>
  </sheetViews>
  <sheetFormatPr defaultColWidth="9" defaultRowHeight="13" x14ac:dyDescent="0.2"/>
  <cols>
    <col min="1" max="1" width="5.08984375" style="49" customWidth="1"/>
    <col min="2" max="2" width="19.453125" style="49" bestFit="1" customWidth="1"/>
    <col min="3" max="7" width="16.6328125" style="49" customWidth="1"/>
    <col min="8" max="8" width="0.90625" style="49" customWidth="1"/>
    <col min="9" max="16384" width="9" style="49"/>
  </cols>
  <sheetData>
    <row r="1" spans="2:8" ht="7.5" customHeight="1" x14ac:dyDescent="0.2"/>
    <row r="2" spans="2:8" ht="15.75" customHeight="1" x14ac:dyDescent="0.2">
      <c r="B2" s="159" t="s">
        <v>121</v>
      </c>
      <c r="G2" s="160" t="s">
        <v>174</v>
      </c>
    </row>
    <row r="3" spans="2:8" s="55" customFormat="1" ht="23.15" customHeight="1" x14ac:dyDescent="0.2">
      <c r="B3" s="283" t="s">
        <v>122</v>
      </c>
      <c r="C3" s="283" t="s">
        <v>123</v>
      </c>
      <c r="D3" s="283" t="s">
        <v>124</v>
      </c>
      <c r="E3" s="288" t="s">
        <v>125</v>
      </c>
      <c r="F3" s="289"/>
      <c r="G3" s="283" t="s">
        <v>126</v>
      </c>
      <c r="H3" s="54"/>
    </row>
    <row r="4" spans="2:8" s="55" customFormat="1" ht="23.15" customHeight="1" x14ac:dyDescent="0.2">
      <c r="B4" s="287"/>
      <c r="C4" s="287"/>
      <c r="D4" s="287"/>
      <c r="E4" s="206" t="s">
        <v>127</v>
      </c>
      <c r="F4" s="206" t="s">
        <v>128</v>
      </c>
      <c r="G4" s="287"/>
      <c r="H4" s="54"/>
    </row>
    <row r="5" spans="2:8" s="55" customFormat="1" ht="27" customHeight="1" x14ac:dyDescent="0.2">
      <c r="B5" s="231" t="s">
        <v>172</v>
      </c>
      <c r="C5" s="96">
        <f>ROUND(引当金!C5/1000,0)</f>
        <v>21660</v>
      </c>
      <c r="D5" s="96">
        <f>ROUND(引当金!D5/1000,0)</f>
        <v>22336</v>
      </c>
      <c r="E5" s="96">
        <f>ROUND(引当金!E5/1000,0)</f>
        <v>21660</v>
      </c>
      <c r="F5" s="96">
        <f>ROUND(引当金!F5/1000,0)</f>
        <v>0</v>
      </c>
      <c r="G5" s="96">
        <f>ROUND(引当金!G5/1000,0)</f>
        <v>22336</v>
      </c>
      <c r="H5" s="54"/>
    </row>
    <row r="6" spans="2:8" s="55" customFormat="1" ht="27" customHeight="1" x14ac:dyDescent="0.2">
      <c r="B6" s="231" t="s">
        <v>173</v>
      </c>
      <c r="C6" s="96">
        <f>ROUND(引当金!C6/1000,0)</f>
        <v>123343</v>
      </c>
      <c r="D6" s="96">
        <f>ROUND(引当金!D6/1000,0)</f>
        <v>2276</v>
      </c>
      <c r="E6" s="96">
        <f>ROUND(引当金!E6/1000,0)</f>
        <v>0</v>
      </c>
      <c r="F6" s="96">
        <f>ROUND(引当金!F6/1000,0)</f>
        <v>0</v>
      </c>
      <c r="G6" s="96">
        <f>ROUND(引当金!G6/1000,0)</f>
        <v>125619</v>
      </c>
      <c r="H6" s="54"/>
    </row>
    <row r="7" spans="2:8" s="55" customFormat="1" ht="29.15" customHeight="1" x14ac:dyDescent="0.2">
      <c r="B7" s="130" t="s">
        <v>9</v>
      </c>
      <c r="C7" s="96">
        <f>ROUND(引当金!C7/1000,0)</f>
        <v>145003</v>
      </c>
      <c r="D7" s="96">
        <f>ROUND(引当金!D7/1000,0)</f>
        <v>24612</v>
      </c>
      <c r="E7" s="96">
        <f>ROUND(引当金!E7/1000,0)</f>
        <v>21660</v>
      </c>
      <c r="F7" s="96">
        <f>ROUND(引当金!F7/1000,0)</f>
        <v>0</v>
      </c>
      <c r="G7" s="96">
        <f>ROUND(引当金!G7/1000,0)</f>
        <v>147955</v>
      </c>
      <c r="H7" s="54"/>
    </row>
  </sheetData>
  <mergeCells count="5">
    <mergeCell ref="B3:B4"/>
    <mergeCell ref="C3:C4"/>
    <mergeCell ref="D3:D4"/>
    <mergeCell ref="E3:F3"/>
    <mergeCell ref="G3:G4"/>
  </mergeCells>
  <phoneticPr fontId="4"/>
  <printOptions horizontalCentered="1"/>
  <pageMargins left="0.19685039370078741" right="0.11811023622047245" top="0.78740157480314965" bottom="0.35433070866141736" header="0.31496062992125984" footer="0.31496062992125984"/>
  <pageSetup paperSize="9" scale="12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H20"/>
  <sheetViews>
    <sheetView view="pageBreakPreview" zoomScale="80" zoomScaleNormal="100" zoomScaleSheetLayoutView="80" workbookViewId="0">
      <selection activeCell="F18" sqref="F18"/>
    </sheetView>
  </sheetViews>
  <sheetFormatPr defaultColWidth="9" defaultRowHeight="13" x14ac:dyDescent="0.2"/>
  <cols>
    <col min="1" max="1" width="3.6328125" style="49" customWidth="1"/>
    <col min="2" max="2" width="14.6328125" style="49" customWidth="1"/>
    <col min="3" max="3" width="17" style="49" customWidth="1"/>
    <col min="4" max="4" width="40.453125" style="49" bestFit="1" customWidth="1"/>
    <col min="5" max="5" width="40.36328125" style="49" bestFit="1" customWidth="1"/>
    <col min="6" max="6" width="11.81640625" style="49" customWidth="1"/>
    <col min="7" max="7" width="17.453125" style="49" bestFit="1" customWidth="1"/>
    <col min="8" max="8" width="1" style="49" customWidth="1"/>
    <col min="9" max="9" width="1.453125" style="49" customWidth="1"/>
    <col min="10" max="16384" width="9" style="49"/>
  </cols>
  <sheetData>
    <row r="1" spans="1:8" ht="11.25" customHeight="1" x14ac:dyDescent="0.2"/>
    <row r="2" spans="1:8" ht="14" x14ac:dyDescent="0.2">
      <c r="A2" s="52"/>
      <c r="B2" s="161" t="s">
        <v>129</v>
      </c>
      <c r="C2" s="52"/>
      <c r="D2" s="52"/>
      <c r="E2" s="52"/>
      <c r="F2" s="52"/>
      <c r="G2" s="52"/>
      <c r="H2" s="52"/>
    </row>
    <row r="3" spans="1:8" ht="14" x14ac:dyDescent="0.2">
      <c r="A3" s="52"/>
      <c r="B3" s="161" t="s">
        <v>130</v>
      </c>
      <c r="C3" s="53"/>
      <c r="D3" s="53"/>
      <c r="E3" s="52"/>
      <c r="F3" s="52"/>
      <c r="G3" s="78" t="s">
        <v>170</v>
      </c>
      <c r="H3" s="52"/>
    </row>
    <row r="4" spans="1:8" ht="24.9" customHeight="1" x14ac:dyDescent="0.2">
      <c r="A4" s="52"/>
      <c r="B4" s="325" t="s">
        <v>17</v>
      </c>
      <c r="C4" s="325"/>
      <c r="D4" s="216" t="s">
        <v>131</v>
      </c>
      <c r="E4" s="216" t="s">
        <v>132</v>
      </c>
      <c r="F4" s="217" t="s">
        <v>133</v>
      </c>
      <c r="G4" s="216" t="s">
        <v>134</v>
      </c>
      <c r="H4" s="52"/>
    </row>
    <row r="5" spans="1:8" ht="24.9" customHeight="1" x14ac:dyDescent="0.2">
      <c r="A5" s="52"/>
      <c r="B5" s="319" t="s">
        <v>135</v>
      </c>
      <c r="C5" s="320"/>
      <c r="D5" s="162" t="s">
        <v>243</v>
      </c>
      <c r="E5" s="163" t="s">
        <v>244</v>
      </c>
      <c r="F5" s="164">
        <v>11900000</v>
      </c>
      <c r="G5" s="157" t="s">
        <v>219</v>
      </c>
      <c r="H5" s="52"/>
    </row>
    <row r="6" spans="1:8" ht="24.9" customHeight="1" x14ac:dyDescent="0.2">
      <c r="A6" s="52"/>
      <c r="B6" s="321"/>
      <c r="C6" s="322"/>
      <c r="D6" s="165" t="s">
        <v>245</v>
      </c>
      <c r="E6" s="166" t="s">
        <v>218</v>
      </c>
      <c r="F6" s="167">
        <v>7500000</v>
      </c>
      <c r="G6" s="157" t="s">
        <v>219</v>
      </c>
      <c r="H6" s="52"/>
    </row>
    <row r="7" spans="1:8" ht="24.9" customHeight="1" x14ac:dyDescent="0.2">
      <c r="A7" s="52"/>
      <c r="B7" s="321"/>
      <c r="C7" s="322"/>
      <c r="D7" s="165" t="s">
        <v>246</v>
      </c>
      <c r="E7" s="166" t="s">
        <v>218</v>
      </c>
      <c r="F7" s="167">
        <v>6617800</v>
      </c>
      <c r="G7" s="157" t="s">
        <v>219</v>
      </c>
      <c r="H7" s="52"/>
    </row>
    <row r="8" spans="1:8" ht="24.9" customHeight="1" x14ac:dyDescent="0.2">
      <c r="A8" s="52"/>
      <c r="B8" s="321"/>
      <c r="C8" s="322"/>
      <c r="D8" s="165" t="s">
        <v>247</v>
      </c>
      <c r="E8" s="166" t="s">
        <v>249</v>
      </c>
      <c r="F8" s="167">
        <v>1890000</v>
      </c>
      <c r="G8" s="232" t="s">
        <v>248</v>
      </c>
      <c r="H8" s="52"/>
    </row>
    <row r="9" spans="1:8" ht="24.9" customHeight="1" x14ac:dyDescent="0.2">
      <c r="A9" s="52"/>
      <c r="B9" s="321"/>
      <c r="C9" s="322"/>
      <c r="D9" s="165" t="s">
        <v>250</v>
      </c>
      <c r="E9" s="166" t="s">
        <v>244</v>
      </c>
      <c r="F9" s="167">
        <v>800000</v>
      </c>
      <c r="G9" s="232" t="s">
        <v>251</v>
      </c>
      <c r="H9" s="52"/>
    </row>
    <row r="10" spans="1:8" ht="24.9" customHeight="1" x14ac:dyDescent="0.2">
      <c r="A10" s="52"/>
      <c r="B10" s="323"/>
      <c r="C10" s="324"/>
      <c r="D10" s="168" t="s">
        <v>136</v>
      </c>
      <c r="E10" s="169"/>
      <c r="F10" s="170">
        <f>SUM(F5:F9)</f>
        <v>28707800</v>
      </c>
      <c r="G10" s="171"/>
      <c r="H10" s="52"/>
    </row>
    <row r="11" spans="1:8" ht="24.9" customHeight="1" x14ac:dyDescent="0.2">
      <c r="A11" s="52"/>
      <c r="B11" s="326" t="s">
        <v>137</v>
      </c>
      <c r="C11" s="327"/>
      <c r="D11" s="172" t="s">
        <v>220</v>
      </c>
      <c r="E11" s="233" t="s">
        <v>221</v>
      </c>
      <c r="F11" s="173">
        <v>125098407</v>
      </c>
      <c r="G11" s="174" t="s">
        <v>222</v>
      </c>
      <c r="H11" s="52"/>
    </row>
    <row r="12" spans="1:8" ht="24.9" customHeight="1" x14ac:dyDescent="0.2">
      <c r="A12" s="52"/>
      <c r="B12" s="328"/>
      <c r="C12" s="329"/>
      <c r="D12" s="175" t="s">
        <v>238</v>
      </c>
      <c r="E12" s="166" t="s">
        <v>239</v>
      </c>
      <c r="F12" s="167">
        <v>20000000</v>
      </c>
      <c r="G12" s="232" t="s">
        <v>219</v>
      </c>
      <c r="H12" s="52"/>
    </row>
    <row r="13" spans="1:8" ht="24.9" customHeight="1" x14ac:dyDescent="0.2">
      <c r="A13" s="52"/>
      <c r="B13" s="328"/>
      <c r="C13" s="329"/>
      <c r="D13" s="175" t="s">
        <v>223</v>
      </c>
      <c r="E13" s="166" t="s">
        <v>224</v>
      </c>
      <c r="F13" s="167">
        <v>16407000</v>
      </c>
      <c r="G13" s="232" t="s">
        <v>219</v>
      </c>
      <c r="H13" s="52"/>
    </row>
    <row r="14" spans="1:8" ht="24.9" customHeight="1" x14ac:dyDescent="0.2">
      <c r="A14" s="52"/>
      <c r="B14" s="328"/>
      <c r="C14" s="329"/>
      <c r="D14" s="175" t="s">
        <v>240</v>
      </c>
      <c r="E14" s="166" t="s">
        <v>225</v>
      </c>
      <c r="F14" s="167">
        <v>10239912</v>
      </c>
      <c r="G14" s="232" t="s">
        <v>222</v>
      </c>
      <c r="H14" s="52"/>
    </row>
    <row r="15" spans="1:8" ht="24.9" customHeight="1" x14ac:dyDescent="0.2">
      <c r="A15" s="52"/>
      <c r="B15" s="328"/>
      <c r="C15" s="329"/>
      <c r="D15" s="175" t="s">
        <v>241</v>
      </c>
      <c r="E15" s="166" t="s">
        <v>242</v>
      </c>
      <c r="F15" s="167">
        <v>8063000</v>
      </c>
      <c r="G15" s="232" t="s">
        <v>222</v>
      </c>
      <c r="H15" s="52"/>
    </row>
    <row r="16" spans="1:8" ht="24.9" customHeight="1" x14ac:dyDescent="0.2">
      <c r="A16" s="52"/>
      <c r="B16" s="328"/>
      <c r="C16" s="329"/>
      <c r="D16" s="175" t="s">
        <v>226</v>
      </c>
      <c r="E16" s="234" t="s">
        <v>227</v>
      </c>
      <c r="F16" s="167">
        <v>111203157</v>
      </c>
      <c r="G16" s="157" t="s">
        <v>227</v>
      </c>
      <c r="H16" s="52"/>
    </row>
    <row r="17" spans="1:8" ht="24.9" customHeight="1" x14ac:dyDescent="0.2">
      <c r="A17" s="52"/>
      <c r="B17" s="330"/>
      <c r="C17" s="331"/>
      <c r="D17" s="176" t="s">
        <v>136</v>
      </c>
      <c r="E17" s="169"/>
      <c r="F17" s="164">
        <f>SUM(F11:F16)</f>
        <v>291011476</v>
      </c>
      <c r="G17" s="171"/>
      <c r="H17" s="52"/>
    </row>
    <row r="18" spans="1:8" ht="24.9" customHeight="1" x14ac:dyDescent="0.2">
      <c r="A18" s="52"/>
      <c r="B18" s="317" t="s">
        <v>46</v>
      </c>
      <c r="C18" s="318"/>
      <c r="D18" s="171"/>
      <c r="E18" s="169"/>
      <c r="F18" s="164">
        <f>F10+F17</f>
        <v>319719276</v>
      </c>
      <c r="G18" s="171"/>
      <c r="H18" s="52"/>
    </row>
    <row r="19" spans="1:8" ht="3.75" customHeight="1" x14ac:dyDescent="0.2">
      <c r="A19" s="52"/>
      <c r="B19" s="52"/>
      <c r="C19" s="52"/>
      <c r="D19" s="52"/>
      <c r="E19" s="52"/>
      <c r="F19" s="52"/>
      <c r="G19" s="52"/>
      <c r="H19" s="52"/>
    </row>
    <row r="20" spans="1:8" ht="12" customHeight="1" x14ac:dyDescent="0.2"/>
  </sheetData>
  <mergeCells count="4">
    <mergeCell ref="B18:C18"/>
    <mergeCell ref="B5:C10"/>
    <mergeCell ref="B4:C4"/>
    <mergeCell ref="B11:C17"/>
  </mergeCells>
  <phoneticPr fontId="4"/>
  <printOptions horizontalCentered="1"/>
  <pageMargins left="0.19685039370078741" right="0.19685039370078741" top="0.70866141732283472" bottom="0.15748031496062992" header="0.31496062992125984" footer="0.31496062992125984"/>
  <pageSetup paperSize="9"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39997558519241921"/>
    <pageSetUpPr fitToPage="1"/>
  </sheetPr>
  <dimension ref="A1:H20"/>
  <sheetViews>
    <sheetView view="pageBreakPreview" zoomScale="80" zoomScaleNormal="100" zoomScaleSheetLayoutView="80" workbookViewId="0">
      <selection activeCell="G6" sqref="G6"/>
    </sheetView>
  </sheetViews>
  <sheetFormatPr defaultRowHeight="13" x14ac:dyDescent="0.2"/>
  <cols>
    <col min="1" max="1" width="3.6328125" customWidth="1"/>
    <col min="2" max="2" width="14.6328125" customWidth="1"/>
    <col min="3" max="3" width="19" customWidth="1"/>
    <col min="4" max="4" width="40.453125" bestFit="1" customWidth="1"/>
    <col min="5" max="5" width="40.36328125" bestFit="1" customWidth="1"/>
    <col min="6" max="6" width="11.81640625" customWidth="1"/>
    <col min="7" max="7" width="17.453125" bestFit="1" customWidth="1"/>
    <col min="8" max="8" width="1" customWidth="1"/>
    <col min="9" max="9" width="1.453125" customWidth="1"/>
  </cols>
  <sheetData>
    <row r="1" spans="1:8" ht="11.25" customHeight="1" x14ac:dyDescent="0.2"/>
    <row r="2" spans="1:8" ht="14" x14ac:dyDescent="0.2">
      <c r="A2" s="2"/>
      <c r="B2" s="178" t="s">
        <v>129</v>
      </c>
      <c r="C2" s="2"/>
      <c r="D2" s="2"/>
      <c r="E2" s="2"/>
      <c r="F2" s="2"/>
      <c r="G2" s="2"/>
      <c r="H2" s="2"/>
    </row>
    <row r="3" spans="1:8" x14ac:dyDescent="0.2">
      <c r="A3" s="2"/>
      <c r="B3" s="177" t="s">
        <v>130</v>
      </c>
      <c r="C3" s="19"/>
      <c r="D3" s="19"/>
      <c r="E3" s="2"/>
      <c r="F3" s="2"/>
      <c r="G3" s="179" t="s">
        <v>175</v>
      </c>
      <c r="H3" s="2"/>
    </row>
    <row r="4" spans="1:8" ht="24.9" customHeight="1" x14ac:dyDescent="0.2">
      <c r="A4" s="2"/>
      <c r="B4" s="250" t="s">
        <v>17</v>
      </c>
      <c r="C4" s="250"/>
      <c r="D4" s="218" t="s">
        <v>131</v>
      </c>
      <c r="E4" s="218" t="s">
        <v>132</v>
      </c>
      <c r="F4" s="219" t="s">
        <v>133</v>
      </c>
      <c r="G4" s="218" t="s">
        <v>134</v>
      </c>
      <c r="H4" s="2"/>
    </row>
    <row r="5" spans="1:8" ht="24.9" customHeight="1" x14ac:dyDescent="0.2">
      <c r="A5" s="2"/>
      <c r="B5" s="332" t="s">
        <v>135</v>
      </c>
      <c r="C5" s="333"/>
      <c r="D5" s="162" t="str">
        <f>補助金!D5</f>
        <v>ふるさと農道整備事業費負担金</v>
      </c>
      <c r="E5" s="162" t="str">
        <f>補助金!E5</f>
        <v>島根県隠岐支庁長県土整備局</v>
      </c>
      <c r="F5" s="180">
        <f>ROUND(補助金!F5/1000,0)</f>
        <v>11900</v>
      </c>
      <c r="G5" s="241" t="str">
        <f>補助金!G5</f>
        <v>産業振興</v>
      </c>
      <c r="H5" s="2"/>
    </row>
    <row r="6" spans="1:8" ht="24.9" customHeight="1" x14ac:dyDescent="0.2">
      <c r="A6" s="2"/>
      <c r="B6" s="334"/>
      <c r="C6" s="335"/>
      <c r="D6" s="162" t="str">
        <f>補助金!D6</f>
        <v>ふるさと農道負担金</v>
      </c>
      <c r="E6" s="162" t="str">
        <f>補助金!E6</f>
        <v>島根県隠岐支庁</v>
      </c>
      <c r="F6" s="180">
        <f>ROUND(補助金!F6/1000,0)</f>
        <v>7500</v>
      </c>
      <c r="G6" s="241" t="str">
        <f>補助金!G6</f>
        <v>産業振興</v>
      </c>
      <c r="H6" s="2"/>
    </row>
    <row r="7" spans="1:8" ht="24.9" customHeight="1" x14ac:dyDescent="0.2">
      <c r="A7" s="2"/>
      <c r="B7" s="334"/>
      <c r="C7" s="335"/>
      <c r="D7" s="162" t="str">
        <f>補助金!D7</f>
        <v>草地畜産基盤整備事業負担金</v>
      </c>
      <c r="E7" s="162" t="str">
        <f>補助金!E7</f>
        <v>島根県隠岐支庁</v>
      </c>
      <c r="F7" s="180">
        <f>ROUND(補助金!F7/1000,0)</f>
        <v>6618</v>
      </c>
      <c r="G7" s="241" t="str">
        <f>補助金!G7</f>
        <v>産業振興</v>
      </c>
      <c r="H7" s="2"/>
    </row>
    <row r="8" spans="1:8" ht="24.9" customHeight="1" x14ac:dyDescent="0.2">
      <c r="A8" s="2"/>
      <c r="B8" s="334"/>
      <c r="C8" s="335"/>
      <c r="D8" s="162" t="str">
        <f>補助金!D8</f>
        <v>島前病院電気設備設置事業費負担金</v>
      </c>
      <c r="E8" s="162" t="str">
        <f>補助金!E8</f>
        <v>隠岐広域連合立隠岐島前病院</v>
      </c>
      <c r="F8" s="180">
        <f>ROUND(補助金!F8/1000,0)</f>
        <v>1890</v>
      </c>
      <c r="G8" s="241" t="str">
        <f>補助金!G8</f>
        <v>環境衛生</v>
      </c>
      <c r="H8" s="2"/>
    </row>
    <row r="9" spans="1:8" ht="24.9" customHeight="1" x14ac:dyDescent="0.2">
      <c r="A9" s="2"/>
      <c r="B9" s="334"/>
      <c r="C9" s="335"/>
      <c r="D9" s="162" t="str">
        <f>補助金!D9</f>
        <v>県単急傾斜地崩壊対策事業費負担金</v>
      </c>
      <c r="E9" s="162" t="str">
        <f>補助金!E9</f>
        <v>島根県隠岐支庁長県土整備局</v>
      </c>
      <c r="F9" s="180">
        <f>ROUND(補助金!F9/1000,0)</f>
        <v>800</v>
      </c>
      <c r="G9" s="241" t="str">
        <f>補助金!G9</f>
        <v>生活インフラ</v>
      </c>
      <c r="H9" s="2"/>
    </row>
    <row r="10" spans="1:8" ht="24.9" customHeight="1" x14ac:dyDescent="0.2">
      <c r="A10" s="2"/>
      <c r="B10" s="336"/>
      <c r="C10" s="337"/>
      <c r="D10" s="181" t="s">
        <v>136</v>
      </c>
      <c r="E10" s="182"/>
      <c r="F10" s="180">
        <f>ROUND(補助金!F10/1000,0)</f>
        <v>28708</v>
      </c>
      <c r="G10" s="183"/>
      <c r="H10" s="2"/>
    </row>
    <row r="11" spans="1:8" ht="24.9" customHeight="1" x14ac:dyDescent="0.2">
      <c r="A11" s="2"/>
      <c r="B11" s="340" t="s">
        <v>137</v>
      </c>
      <c r="C11" s="341"/>
      <c r="D11" s="162" t="str">
        <f>補助金!D11</f>
        <v>一部事務組合・広域連合負担金</v>
      </c>
      <c r="E11" s="233" t="str">
        <f>補助金!E11</f>
        <v>一部事務組合・広域連合</v>
      </c>
      <c r="F11" s="180">
        <f>ROUND(補助金!F11/1000,0)</f>
        <v>125098</v>
      </c>
      <c r="G11" s="241" t="str">
        <f>補助金!G11</f>
        <v>総務</v>
      </c>
      <c r="H11" s="2"/>
    </row>
    <row r="12" spans="1:8" ht="24.9" customHeight="1" x14ac:dyDescent="0.2">
      <c r="A12" s="2"/>
      <c r="B12" s="342"/>
      <c r="C12" s="343"/>
      <c r="D12" s="162" t="str">
        <f>補助金!D12</f>
        <v>地域経済循環創造事業交付金補助金</v>
      </c>
      <c r="E12" s="233" t="str">
        <f>補助金!E12</f>
        <v>知夫里水産株式会社</v>
      </c>
      <c r="F12" s="180">
        <f>ROUND(補助金!F12/1000,0)</f>
        <v>20000</v>
      </c>
      <c r="G12" s="241" t="str">
        <f>補助金!G12</f>
        <v>産業振興</v>
      </c>
      <c r="H12" s="2"/>
    </row>
    <row r="13" spans="1:8" ht="24.9" customHeight="1" x14ac:dyDescent="0.2">
      <c r="A13" s="2"/>
      <c r="B13" s="342"/>
      <c r="C13" s="343"/>
      <c r="D13" s="162" t="str">
        <f>補助金!D13</f>
        <v>有人国境離島漁村支援交付金</v>
      </c>
      <c r="E13" s="233" t="str">
        <f>補助金!E13</f>
        <v>対象者</v>
      </c>
      <c r="F13" s="180">
        <f>ROUND(補助金!F13/1000,0)</f>
        <v>16407</v>
      </c>
      <c r="G13" s="241" t="str">
        <f>補助金!G13</f>
        <v>産業振興</v>
      </c>
      <c r="H13" s="2"/>
    </row>
    <row r="14" spans="1:8" ht="24.9" customHeight="1" x14ac:dyDescent="0.2">
      <c r="A14" s="2"/>
      <c r="B14" s="342"/>
      <c r="C14" s="343"/>
      <c r="D14" s="162" t="str">
        <f>補助金!D14</f>
        <v>知夫村隠岐航路旅客運賃助成事業助成金</v>
      </c>
      <c r="E14" s="233" t="str">
        <f>補助金!E14</f>
        <v>隠岐汽船</v>
      </c>
      <c r="F14" s="180">
        <f>ROUND(補助金!F14/1000,0)</f>
        <v>10240</v>
      </c>
      <c r="G14" s="241" t="str">
        <f>補助金!G14</f>
        <v>総務</v>
      </c>
      <c r="H14" s="2"/>
    </row>
    <row r="15" spans="1:8" ht="24.9" customHeight="1" x14ac:dyDescent="0.2">
      <c r="A15" s="2"/>
      <c r="B15" s="342"/>
      <c r="C15" s="343"/>
      <c r="D15" s="162" t="str">
        <f>補助金!D15</f>
        <v>告知端末宅内等設備保守負担金</v>
      </c>
      <c r="E15" s="233" t="str">
        <f>補助金!E15</f>
        <v>株式会社　ＮＴＴフィールドテクノ　中国支店</v>
      </c>
      <c r="F15" s="180">
        <f>ROUND(補助金!F15/1000,0)</f>
        <v>8063</v>
      </c>
      <c r="G15" s="241" t="str">
        <f>補助金!G15</f>
        <v>総務</v>
      </c>
      <c r="H15" s="2"/>
    </row>
    <row r="16" spans="1:8" ht="24.9" customHeight="1" x14ac:dyDescent="0.2">
      <c r="A16" s="2"/>
      <c r="B16" s="342"/>
      <c r="C16" s="343"/>
      <c r="D16" s="162" t="str">
        <f>補助金!D16</f>
        <v>その他</v>
      </c>
      <c r="E16" s="235" t="str">
        <f>補助金!E16</f>
        <v>-</v>
      </c>
      <c r="F16" s="180">
        <f>ROUND(補助金!F16/1000,0)</f>
        <v>111203</v>
      </c>
      <c r="G16" s="174" t="str">
        <f>補助金!G16</f>
        <v>-</v>
      </c>
      <c r="H16" s="2"/>
    </row>
    <row r="17" spans="1:8" ht="24.9" customHeight="1" x14ac:dyDescent="0.2">
      <c r="A17" s="2"/>
      <c r="B17" s="344"/>
      <c r="C17" s="345"/>
      <c r="D17" s="184" t="s">
        <v>136</v>
      </c>
      <c r="E17" s="182"/>
      <c r="F17" s="180">
        <f>ROUND(補助金!F17/1000,0)</f>
        <v>291011</v>
      </c>
      <c r="G17" s="183"/>
      <c r="H17" s="2"/>
    </row>
    <row r="18" spans="1:8" ht="24.9" customHeight="1" x14ac:dyDescent="0.2">
      <c r="A18" s="2"/>
      <c r="B18" s="338" t="s">
        <v>46</v>
      </c>
      <c r="C18" s="339"/>
      <c r="D18" s="183"/>
      <c r="E18" s="182"/>
      <c r="F18" s="180">
        <f>ROUND(補助金!F18/1000,0)</f>
        <v>319719</v>
      </c>
      <c r="G18" s="183"/>
      <c r="H18" s="2"/>
    </row>
    <row r="19" spans="1:8" ht="3.75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12" customHeight="1" x14ac:dyDescent="0.2"/>
  </sheetData>
  <mergeCells count="4">
    <mergeCell ref="B4:C4"/>
    <mergeCell ref="B5:C10"/>
    <mergeCell ref="B18:C18"/>
    <mergeCell ref="B11:C17"/>
  </mergeCells>
  <phoneticPr fontId="4"/>
  <printOptions horizontalCentered="1"/>
  <pageMargins left="0.19685039370078741" right="0.19685039370078741" top="0.70866141732283472" bottom="0.15748031496062992" header="0.31496062992125984" footer="0.31496062992125984"/>
  <pageSetup paperSize="9" scale="6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B1:F29"/>
  <sheetViews>
    <sheetView view="pageBreakPreview" zoomScale="80" zoomScaleNormal="100" zoomScaleSheetLayoutView="80" workbookViewId="0">
      <selection activeCell="F23" sqref="F23"/>
    </sheetView>
  </sheetViews>
  <sheetFormatPr defaultColWidth="9" defaultRowHeight="13" x14ac:dyDescent="0.2"/>
  <cols>
    <col min="1" max="1" width="0.453125" style="49" customWidth="1"/>
    <col min="2" max="2" width="18.54296875" style="49" bestFit="1" customWidth="1"/>
    <col min="3" max="3" width="13.81640625" style="49" bestFit="1" customWidth="1"/>
    <col min="4" max="4" width="12.36328125" style="49" bestFit="1" customWidth="1"/>
    <col min="5" max="5" width="18.54296875" style="49" bestFit="1" customWidth="1"/>
    <col min="6" max="6" width="14.81640625" style="49" bestFit="1" customWidth="1"/>
    <col min="7" max="7" width="0.81640625" style="49" customWidth="1"/>
    <col min="8" max="8" width="16.81640625" style="49" customWidth="1"/>
    <col min="9" max="16384" width="9" style="49"/>
  </cols>
  <sheetData>
    <row r="1" spans="2:6" ht="12" customHeight="1" x14ac:dyDescent="0.2"/>
    <row r="2" spans="2:6" ht="15" customHeight="1" x14ac:dyDescent="0.2">
      <c r="B2" s="347" t="s">
        <v>138</v>
      </c>
      <c r="C2" s="347"/>
      <c r="D2" s="347"/>
      <c r="E2" s="347"/>
      <c r="F2" s="347"/>
    </row>
    <row r="3" spans="2:6" ht="14.25" customHeight="1" x14ac:dyDescent="0.2">
      <c r="B3" s="185" t="s">
        <v>139</v>
      </c>
      <c r="F3" s="186" t="s">
        <v>169</v>
      </c>
    </row>
    <row r="4" spans="2:6" x14ac:dyDescent="0.2">
      <c r="B4" s="220" t="s">
        <v>140</v>
      </c>
      <c r="C4" s="220" t="s">
        <v>122</v>
      </c>
      <c r="D4" s="221" t="s">
        <v>141</v>
      </c>
      <c r="E4" s="221"/>
      <c r="F4" s="222" t="s">
        <v>0</v>
      </c>
    </row>
    <row r="5" spans="2:6" x14ac:dyDescent="0.2">
      <c r="B5" s="348" t="s">
        <v>142</v>
      </c>
      <c r="C5" s="351" t="s">
        <v>10</v>
      </c>
      <c r="D5" s="187" t="s">
        <v>228</v>
      </c>
      <c r="E5" s="188"/>
      <c r="F5" s="189">
        <f>51256217-322240</f>
        <v>50933977</v>
      </c>
    </row>
    <row r="6" spans="2:6" x14ac:dyDescent="0.2">
      <c r="B6" s="349"/>
      <c r="C6" s="352"/>
      <c r="D6" s="187" t="s">
        <v>229</v>
      </c>
      <c r="E6" s="188"/>
      <c r="F6" s="189">
        <v>10256000</v>
      </c>
    </row>
    <row r="7" spans="2:6" x14ac:dyDescent="0.2">
      <c r="B7" s="349"/>
      <c r="C7" s="352"/>
      <c r="D7" s="187" t="s">
        <v>230</v>
      </c>
      <c r="E7" s="188"/>
      <c r="F7" s="189">
        <v>84000</v>
      </c>
    </row>
    <row r="8" spans="2:6" x14ac:dyDescent="0.2">
      <c r="B8" s="349"/>
      <c r="C8" s="352"/>
      <c r="D8" s="190" t="s">
        <v>231</v>
      </c>
      <c r="E8" s="188"/>
      <c r="F8" s="189">
        <v>188000</v>
      </c>
    </row>
    <row r="9" spans="2:6" x14ac:dyDescent="0.2">
      <c r="B9" s="349"/>
      <c r="C9" s="352"/>
      <c r="D9" s="187" t="s">
        <v>232</v>
      </c>
      <c r="E9" s="188"/>
      <c r="F9" s="226">
        <v>204000</v>
      </c>
    </row>
    <row r="10" spans="2:6" x14ac:dyDescent="0.2">
      <c r="B10" s="349"/>
      <c r="C10" s="352"/>
      <c r="D10" s="187" t="s">
        <v>252</v>
      </c>
      <c r="E10" s="188"/>
      <c r="F10" s="226">
        <v>15000</v>
      </c>
    </row>
    <row r="11" spans="2:6" x14ac:dyDescent="0.2">
      <c r="B11" s="349"/>
      <c r="C11" s="352"/>
      <c r="D11" s="187" t="s">
        <v>233</v>
      </c>
      <c r="E11" s="188"/>
      <c r="F11" s="236">
        <v>12748000</v>
      </c>
    </row>
    <row r="12" spans="2:6" x14ac:dyDescent="0.2">
      <c r="B12" s="349"/>
      <c r="C12" s="352"/>
      <c r="D12" s="187" t="s">
        <v>253</v>
      </c>
      <c r="E12" s="188"/>
      <c r="F12" s="236">
        <v>633500</v>
      </c>
    </row>
    <row r="13" spans="2:6" x14ac:dyDescent="0.2">
      <c r="B13" s="349"/>
      <c r="C13" s="352"/>
      <c r="D13" s="190" t="s">
        <v>234</v>
      </c>
      <c r="E13" s="188"/>
      <c r="F13" s="226">
        <v>311000</v>
      </c>
    </row>
    <row r="14" spans="2:6" x14ac:dyDescent="0.2">
      <c r="B14" s="349"/>
      <c r="C14" s="352"/>
      <c r="D14" s="187" t="s">
        <v>235</v>
      </c>
      <c r="E14" s="188"/>
      <c r="F14" s="226">
        <v>935408000</v>
      </c>
    </row>
    <row r="15" spans="2:6" x14ac:dyDescent="0.2">
      <c r="B15" s="349"/>
      <c r="C15" s="352"/>
      <c r="D15" s="190" t="s">
        <v>236</v>
      </c>
      <c r="E15" s="188"/>
      <c r="F15" s="226">
        <v>14220970</v>
      </c>
    </row>
    <row r="16" spans="2:6" x14ac:dyDescent="0.2">
      <c r="B16" s="349"/>
      <c r="C16" s="352"/>
      <c r="D16" s="190" t="s">
        <v>237</v>
      </c>
      <c r="E16" s="188"/>
      <c r="F16" s="226">
        <v>2550962</v>
      </c>
    </row>
    <row r="17" spans="2:6" x14ac:dyDescent="0.2">
      <c r="B17" s="349"/>
      <c r="C17" s="353"/>
      <c r="D17" s="354" t="s">
        <v>143</v>
      </c>
      <c r="E17" s="355"/>
      <c r="F17" s="189">
        <f>SUM(F5:F16)</f>
        <v>1027553409</v>
      </c>
    </row>
    <row r="18" spans="2:6" ht="13.5" customHeight="1" x14ac:dyDescent="0.2">
      <c r="B18" s="349"/>
      <c r="C18" s="356" t="s">
        <v>11</v>
      </c>
      <c r="D18" s="358" t="s">
        <v>144</v>
      </c>
      <c r="E18" s="188" t="s">
        <v>145</v>
      </c>
      <c r="F18" s="189">
        <v>108604376</v>
      </c>
    </row>
    <row r="19" spans="2:6" x14ac:dyDescent="0.2">
      <c r="B19" s="349"/>
      <c r="C19" s="357"/>
      <c r="D19" s="359"/>
      <c r="E19" s="188" t="s">
        <v>146</v>
      </c>
      <c r="F19" s="189">
        <v>18967780</v>
      </c>
    </row>
    <row r="20" spans="2:6" x14ac:dyDescent="0.2">
      <c r="B20" s="349"/>
      <c r="C20" s="352"/>
      <c r="D20" s="360"/>
      <c r="E20" s="191" t="s">
        <v>136</v>
      </c>
      <c r="F20" s="189">
        <f>SUM(F18:F19)</f>
        <v>127572156</v>
      </c>
    </row>
    <row r="21" spans="2:6" ht="13.5" customHeight="1" x14ac:dyDescent="0.2">
      <c r="B21" s="349"/>
      <c r="C21" s="352"/>
      <c r="D21" s="358" t="s">
        <v>147</v>
      </c>
      <c r="E21" s="188" t="s">
        <v>145</v>
      </c>
      <c r="F21" s="189">
        <v>176255259</v>
      </c>
    </row>
    <row r="22" spans="2:6" x14ac:dyDescent="0.2">
      <c r="B22" s="349"/>
      <c r="C22" s="352"/>
      <c r="D22" s="359"/>
      <c r="E22" s="188" t="s">
        <v>146</v>
      </c>
      <c r="F22" s="189">
        <v>122854331</v>
      </c>
    </row>
    <row r="23" spans="2:6" x14ac:dyDescent="0.2">
      <c r="B23" s="349"/>
      <c r="C23" s="352"/>
      <c r="D23" s="360"/>
      <c r="E23" s="191" t="s">
        <v>136</v>
      </c>
      <c r="F23" s="189">
        <f>SUM(F21:F22)</f>
        <v>299109590</v>
      </c>
    </row>
    <row r="24" spans="2:6" x14ac:dyDescent="0.2">
      <c r="B24" s="349"/>
      <c r="C24" s="353"/>
      <c r="D24" s="354" t="s">
        <v>143</v>
      </c>
      <c r="E24" s="355"/>
      <c r="F24" s="189">
        <f>F20+F23</f>
        <v>426681746</v>
      </c>
    </row>
    <row r="25" spans="2:6" x14ac:dyDescent="0.2">
      <c r="B25" s="350"/>
      <c r="C25" s="361" t="s">
        <v>9</v>
      </c>
      <c r="D25" s="362"/>
      <c r="E25" s="363"/>
      <c r="F25" s="189">
        <f>F17+F24</f>
        <v>1454235155</v>
      </c>
    </row>
    <row r="26" spans="2:6" x14ac:dyDescent="0.2">
      <c r="B26" s="346" t="s">
        <v>178</v>
      </c>
      <c r="C26" s="346"/>
      <c r="D26" s="346"/>
      <c r="E26" s="191" t="s">
        <v>179</v>
      </c>
      <c r="F26" s="189">
        <v>0</v>
      </c>
    </row>
    <row r="27" spans="2:6" x14ac:dyDescent="0.2">
      <c r="B27" s="346"/>
      <c r="C27" s="346"/>
      <c r="D27" s="346"/>
      <c r="E27" s="191" t="s">
        <v>180</v>
      </c>
      <c r="F27" s="189">
        <v>0</v>
      </c>
    </row>
    <row r="28" spans="2:6" x14ac:dyDescent="0.2">
      <c r="B28" s="346" t="s">
        <v>181</v>
      </c>
      <c r="C28" s="346"/>
      <c r="D28" s="346"/>
      <c r="E28" s="191" t="s">
        <v>179</v>
      </c>
      <c r="F28" s="189">
        <f>F17</f>
        <v>1027553409</v>
      </c>
    </row>
    <row r="29" spans="2:6" x14ac:dyDescent="0.2">
      <c r="B29" s="346"/>
      <c r="C29" s="346"/>
      <c r="D29" s="346"/>
      <c r="E29" s="191" t="s">
        <v>180</v>
      </c>
      <c r="F29" s="189">
        <f>F24</f>
        <v>426681746</v>
      </c>
    </row>
  </sheetData>
  <mergeCells count="11">
    <mergeCell ref="B26:D27"/>
    <mergeCell ref="B28:D29"/>
    <mergeCell ref="B2:F2"/>
    <mergeCell ref="B5:B25"/>
    <mergeCell ref="C5:C17"/>
    <mergeCell ref="D17:E17"/>
    <mergeCell ref="C18:C24"/>
    <mergeCell ref="D18:D20"/>
    <mergeCell ref="D21:D23"/>
    <mergeCell ref="D24:E24"/>
    <mergeCell ref="C25:E25"/>
  </mergeCells>
  <phoneticPr fontId="4"/>
  <printOptions horizontalCentered="1"/>
  <pageMargins left="0.98425196850393704" right="1.9685039370078741" top="0.5118110236220472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  <pageSetUpPr fitToPage="1"/>
  </sheetPr>
  <dimension ref="A1:T49"/>
  <sheetViews>
    <sheetView view="pageBreakPreview" zoomScale="80" zoomScaleNormal="100" zoomScaleSheetLayoutView="80" workbookViewId="0">
      <selection activeCell="D31" sqref="D31:E31"/>
    </sheetView>
  </sheetViews>
  <sheetFormatPr defaultRowHeight="13" x14ac:dyDescent="0.2"/>
  <cols>
    <col min="1" max="1" width="0.90625" customWidth="1"/>
    <col min="2" max="2" width="3.81640625" customWidth="1"/>
    <col min="3" max="3" width="16.81640625" customWidth="1"/>
    <col min="4" max="17" width="8.453125" customWidth="1"/>
    <col min="18" max="18" width="16.1796875" customWidth="1"/>
    <col min="19" max="19" width="0.6328125" customWidth="1"/>
    <col min="20" max="20" width="0.36328125" customWidth="1"/>
  </cols>
  <sheetData>
    <row r="1" spans="1:19" ht="18.75" customHeight="1" x14ac:dyDescent="0.2">
      <c r="A1" s="242" t="s">
        <v>12</v>
      </c>
      <c r="B1" s="243"/>
      <c r="C1" s="243"/>
      <c r="D1" s="243"/>
      <c r="E1" s="243"/>
    </row>
    <row r="2" spans="1:19" ht="24.75" customHeight="1" x14ac:dyDescent="0.2">
      <c r="A2" s="244" t="s">
        <v>13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ht="19.5" customHeight="1" x14ac:dyDescent="0.2">
      <c r="A3" s="242" t="s">
        <v>14</v>
      </c>
      <c r="B3" s="243"/>
      <c r="C3" s="243"/>
      <c r="D3" s="243"/>
      <c r="E3" s="243"/>
      <c r="F3" s="243"/>
      <c r="G3" s="24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245" t="s">
        <v>160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</row>
    <row r="5" spans="1:19" ht="16.5" customHeight="1" x14ac:dyDescent="0.2">
      <c r="A5" s="242" t="s">
        <v>15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</row>
    <row r="6" spans="1:19" ht="1.5" customHeight="1" x14ac:dyDescent="0.2"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</row>
    <row r="7" spans="1:19" ht="20.25" customHeight="1" x14ac:dyDescent="0.2">
      <c r="A7" s="2"/>
      <c r="B7" s="3" t="s">
        <v>16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174</v>
      </c>
      <c r="R7" s="5"/>
      <c r="S7" s="2"/>
    </row>
    <row r="8" spans="1:19" ht="37.5" customHeight="1" x14ac:dyDescent="0.2">
      <c r="A8" s="2"/>
      <c r="B8" s="248" t="s">
        <v>17</v>
      </c>
      <c r="C8" s="248"/>
      <c r="D8" s="256" t="s">
        <v>18</v>
      </c>
      <c r="E8" s="247"/>
      <c r="F8" s="256" t="s">
        <v>19</v>
      </c>
      <c r="G8" s="247"/>
      <c r="H8" s="256" t="s">
        <v>20</v>
      </c>
      <c r="I8" s="247"/>
      <c r="J8" s="256" t="s">
        <v>21</v>
      </c>
      <c r="K8" s="247"/>
      <c r="L8" s="256" t="s">
        <v>22</v>
      </c>
      <c r="M8" s="247"/>
      <c r="N8" s="247" t="s">
        <v>23</v>
      </c>
      <c r="O8" s="248"/>
      <c r="P8" s="249" t="s">
        <v>24</v>
      </c>
      <c r="Q8" s="250"/>
      <c r="R8" s="7"/>
      <c r="S8" s="2"/>
    </row>
    <row r="9" spans="1:19" ht="14.15" customHeight="1" x14ac:dyDescent="0.2">
      <c r="A9" s="2"/>
      <c r="B9" s="251" t="s">
        <v>25</v>
      </c>
      <c r="C9" s="251"/>
      <c r="D9" s="252">
        <f>ROUND(有形固定資産!D9/1000,0)</f>
        <v>4990606</v>
      </c>
      <c r="E9" s="253"/>
      <c r="F9" s="252">
        <f>ROUND(有形固定資産!F9/1000,0)</f>
        <v>526184</v>
      </c>
      <c r="G9" s="253"/>
      <c r="H9" s="252">
        <f>ROUND(有形固定資産!H9/1000,0)</f>
        <v>144860</v>
      </c>
      <c r="I9" s="253"/>
      <c r="J9" s="252">
        <f>ROUND(有形固定資産!J9/1000,0)</f>
        <v>5371931</v>
      </c>
      <c r="K9" s="253"/>
      <c r="L9" s="252">
        <f>ROUND(有形固定資産!L9/1000,0)</f>
        <v>2902361</v>
      </c>
      <c r="M9" s="253"/>
      <c r="N9" s="252">
        <f>ROUND(有形固定資産!N9/1000,0)</f>
        <v>107379</v>
      </c>
      <c r="O9" s="253"/>
      <c r="P9" s="252">
        <f>ROUND(有形固定資産!P9/1000,0)</f>
        <v>2469570</v>
      </c>
      <c r="Q9" s="253"/>
      <c r="R9" s="114"/>
      <c r="S9" s="2"/>
    </row>
    <row r="10" spans="1:19" ht="14.15" customHeight="1" x14ac:dyDescent="0.2">
      <c r="A10" s="2"/>
      <c r="B10" s="251" t="s">
        <v>26</v>
      </c>
      <c r="C10" s="251"/>
      <c r="D10" s="252">
        <f>ROUND(有形固定資産!D10/1000,0)</f>
        <v>105763</v>
      </c>
      <c r="E10" s="253"/>
      <c r="F10" s="252">
        <f>ROUND(有形固定資産!F10/1000,0)</f>
        <v>2549</v>
      </c>
      <c r="G10" s="253"/>
      <c r="H10" s="252">
        <f>ROUND(有形固定資産!H10/1000,0)</f>
        <v>0</v>
      </c>
      <c r="I10" s="253"/>
      <c r="J10" s="252">
        <f>ROUND(有形固定資産!J10/1000,0)</f>
        <v>108312</v>
      </c>
      <c r="K10" s="253"/>
      <c r="L10" s="252">
        <f>ROUND(有形固定資産!L10/1000,0)</f>
        <v>0</v>
      </c>
      <c r="M10" s="253"/>
      <c r="N10" s="252">
        <f>ROUND(有形固定資産!N10/1000,0)</f>
        <v>0</v>
      </c>
      <c r="O10" s="253"/>
      <c r="P10" s="252">
        <f>ROUND(有形固定資産!P10/1000,0)</f>
        <v>108312</v>
      </c>
      <c r="Q10" s="253"/>
      <c r="R10" s="114"/>
      <c r="S10" s="2"/>
    </row>
    <row r="11" spans="1:19" ht="14.15" customHeight="1" x14ac:dyDescent="0.2">
      <c r="A11" s="2"/>
      <c r="B11" s="260" t="s">
        <v>27</v>
      </c>
      <c r="C11" s="260"/>
      <c r="D11" s="252">
        <f>ROUND(有形固定資産!D11/1000,0)</f>
        <v>0</v>
      </c>
      <c r="E11" s="253"/>
      <c r="F11" s="252">
        <f>ROUND(有形固定資産!F11/1000,0)</f>
        <v>0</v>
      </c>
      <c r="G11" s="253"/>
      <c r="H11" s="252">
        <f>ROUND(有形固定資産!H11/1000,0)</f>
        <v>0</v>
      </c>
      <c r="I11" s="253"/>
      <c r="J11" s="252">
        <f>ROUND(有形固定資産!J11/1000,0)</f>
        <v>0</v>
      </c>
      <c r="K11" s="253"/>
      <c r="L11" s="252">
        <f>ROUND(有形固定資産!L11/1000,0)</f>
        <v>0</v>
      </c>
      <c r="M11" s="253"/>
      <c r="N11" s="252">
        <f>ROUND(有形固定資産!N11/1000,0)</f>
        <v>0</v>
      </c>
      <c r="O11" s="253"/>
      <c r="P11" s="252">
        <f>ROUND(有形固定資産!P11/1000,0)</f>
        <v>0</v>
      </c>
      <c r="Q11" s="253"/>
      <c r="R11" s="114"/>
      <c r="S11" s="2"/>
    </row>
    <row r="12" spans="1:19" ht="14.15" customHeight="1" x14ac:dyDescent="0.2">
      <c r="A12" s="2"/>
      <c r="B12" s="260" t="s">
        <v>28</v>
      </c>
      <c r="C12" s="260"/>
      <c r="D12" s="252">
        <f>ROUND(有形固定資産!D12/1000,0)</f>
        <v>4283625</v>
      </c>
      <c r="E12" s="253"/>
      <c r="F12" s="252">
        <f>ROUND(有形固定資産!F12/1000,0)</f>
        <v>454777</v>
      </c>
      <c r="G12" s="253"/>
      <c r="H12" s="252">
        <f>ROUND(有形固定資産!H12/1000,0)</f>
        <v>0</v>
      </c>
      <c r="I12" s="253"/>
      <c r="J12" s="252">
        <f>ROUND(有形固定資産!J12/1000,0)</f>
        <v>4738402</v>
      </c>
      <c r="K12" s="253"/>
      <c r="L12" s="252">
        <f>ROUND(有形固定資産!L12/1000,0)</f>
        <v>2693044</v>
      </c>
      <c r="M12" s="253"/>
      <c r="N12" s="252">
        <f>ROUND(有形固定資産!N12/1000,0)</f>
        <v>87754</v>
      </c>
      <c r="O12" s="253"/>
      <c r="P12" s="252">
        <f>ROUND(有形固定資産!P12/1000,0)</f>
        <v>2045358</v>
      </c>
      <c r="Q12" s="253"/>
      <c r="R12" s="114"/>
      <c r="S12" s="2"/>
    </row>
    <row r="13" spans="1:19" ht="14.15" customHeight="1" x14ac:dyDescent="0.2">
      <c r="A13" s="2"/>
      <c r="B13" s="251" t="s">
        <v>29</v>
      </c>
      <c r="C13" s="251"/>
      <c r="D13" s="252">
        <f>ROUND(有形固定資産!D13/1000,0)</f>
        <v>444259</v>
      </c>
      <c r="E13" s="253"/>
      <c r="F13" s="252">
        <f>ROUND(有形固定資産!F13/1000,0)</f>
        <v>66331</v>
      </c>
      <c r="G13" s="253"/>
      <c r="H13" s="252">
        <f>ROUND(有形固定資産!H13/1000,0)</f>
        <v>0</v>
      </c>
      <c r="I13" s="253"/>
      <c r="J13" s="252">
        <f>ROUND(有形固定資産!J13/1000,0)</f>
        <v>510590</v>
      </c>
      <c r="K13" s="253"/>
      <c r="L13" s="252">
        <f>ROUND(有形固定資産!L13/1000,0)</f>
        <v>209317</v>
      </c>
      <c r="M13" s="253"/>
      <c r="N13" s="252">
        <f>ROUND(有形固定資産!N13/1000,0)</f>
        <v>19625</v>
      </c>
      <c r="O13" s="253"/>
      <c r="P13" s="252">
        <f>ROUND(有形固定資産!P13/1000,0)</f>
        <v>301273</v>
      </c>
      <c r="Q13" s="253"/>
      <c r="R13" s="114"/>
      <c r="S13" s="2"/>
    </row>
    <row r="14" spans="1:19" ht="14.15" customHeight="1" x14ac:dyDescent="0.2">
      <c r="A14" s="2"/>
      <c r="B14" s="263" t="s">
        <v>30</v>
      </c>
      <c r="C14" s="263"/>
      <c r="D14" s="252">
        <f>ROUND(有形固定資産!D14/1000,0)</f>
        <v>0</v>
      </c>
      <c r="E14" s="253"/>
      <c r="F14" s="252">
        <f>ROUND(有形固定資産!F14/1000,0)</f>
        <v>0</v>
      </c>
      <c r="G14" s="253"/>
      <c r="H14" s="252">
        <f>ROUND(有形固定資産!H14/1000,0)</f>
        <v>0</v>
      </c>
      <c r="I14" s="253"/>
      <c r="J14" s="252">
        <f>ROUND(有形固定資産!J14/1000,0)</f>
        <v>0</v>
      </c>
      <c r="K14" s="253"/>
      <c r="L14" s="252">
        <f>ROUND(有形固定資産!L14/1000,0)</f>
        <v>0</v>
      </c>
      <c r="M14" s="253"/>
      <c r="N14" s="252">
        <f>ROUND(有形固定資産!N14/1000,0)</f>
        <v>0</v>
      </c>
      <c r="O14" s="253"/>
      <c r="P14" s="252">
        <f>ROUND(有形固定資産!P14/1000,0)</f>
        <v>0</v>
      </c>
      <c r="Q14" s="253"/>
      <c r="R14" s="114"/>
      <c r="S14" s="2"/>
    </row>
    <row r="15" spans="1:19" ht="14.15" customHeight="1" x14ac:dyDescent="0.2">
      <c r="A15" s="2"/>
      <c r="B15" s="262" t="s">
        <v>31</v>
      </c>
      <c r="C15" s="262"/>
      <c r="D15" s="252">
        <f>ROUND(有形固定資産!D15/1000,0)</f>
        <v>0</v>
      </c>
      <c r="E15" s="253"/>
      <c r="F15" s="252">
        <f>ROUND(有形固定資産!F15/1000,0)</f>
        <v>0</v>
      </c>
      <c r="G15" s="253"/>
      <c r="H15" s="252">
        <f>ROUND(有形固定資産!H15/1000,0)</f>
        <v>0</v>
      </c>
      <c r="I15" s="253"/>
      <c r="J15" s="252">
        <f>ROUND(有形固定資産!J15/1000,0)</f>
        <v>0</v>
      </c>
      <c r="K15" s="253"/>
      <c r="L15" s="252">
        <f>ROUND(有形固定資産!L15/1000,0)</f>
        <v>0</v>
      </c>
      <c r="M15" s="253"/>
      <c r="N15" s="252">
        <f>ROUND(有形固定資産!N15/1000,0)</f>
        <v>0</v>
      </c>
      <c r="O15" s="253"/>
      <c r="P15" s="252">
        <f>ROUND(有形固定資産!P15/1000,0)</f>
        <v>0</v>
      </c>
      <c r="Q15" s="253"/>
      <c r="R15" s="114"/>
      <c r="S15" s="2"/>
    </row>
    <row r="16" spans="1:19" ht="14.15" customHeight="1" x14ac:dyDescent="0.2">
      <c r="A16" s="2"/>
      <c r="B16" s="263" t="s">
        <v>32</v>
      </c>
      <c r="C16" s="263"/>
      <c r="D16" s="252">
        <f>ROUND(有形固定資産!D16/1000,0)</f>
        <v>0</v>
      </c>
      <c r="E16" s="253"/>
      <c r="F16" s="252">
        <f>ROUND(有形固定資産!F16/1000,0)</f>
        <v>0</v>
      </c>
      <c r="G16" s="253"/>
      <c r="H16" s="252">
        <f>ROUND(有形固定資産!H16/1000,0)</f>
        <v>0</v>
      </c>
      <c r="I16" s="253"/>
      <c r="J16" s="252">
        <f>ROUND(有形固定資産!J16/1000,0)</f>
        <v>0</v>
      </c>
      <c r="K16" s="253"/>
      <c r="L16" s="252">
        <f>ROUND(有形固定資産!L16/1000,0)</f>
        <v>0</v>
      </c>
      <c r="M16" s="253"/>
      <c r="N16" s="252">
        <f>ROUND(有形固定資産!N16/1000,0)</f>
        <v>0</v>
      </c>
      <c r="O16" s="253"/>
      <c r="P16" s="252">
        <f>ROUND(有形固定資産!P16/1000,0)</f>
        <v>0</v>
      </c>
      <c r="Q16" s="253"/>
      <c r="R16" s="114"/>
      <c r="S16" s="2"/>
    </row>
    <row r="17" spans="1:19" ht="14.15" customHeight="1" x14ac:dyDescent="0.2">
      <c r="A17" s="2"/>
      <c r="B17" s="260" t="s">
        <v>33</v>
      </c>
      <c r="C17" s="260"/>
      <c r="D17" s="252">
        <f>ROUND(有形固定資産!D17/1000,0)</f>
        <v>0</v>
      </c>
      <c r="E17" s="253"/>
      <c r="F17" s="252">
        <f>ROUND(有形固定資産!F17/1000,0)</f>
        <v>0</v>
      </c>
      <c r="G17" s="253"/>
      <c r="H17" s="252">
        <f>ROUND(有形固定資産!H17/1000,0)</f>
        <v>0</v>
      </c>
      <c r="I17" s="253"/>
      <c r="J17" s="252">
        <f>ROUND(有形固定資産!J17/1000,0)</f>
        <v>0</v>
      </c>
      <c r="K17" s="253"/>
      <c r="L17" s="252">
        <f>ROUND(有形固定資産!L17/1000,0)</f>
        <v>0</v>
      </c>
      <c r="M17" s="253"/>
      <c r="N17" s="252">
        <f>ROUND(有形固定資産!N17/1000,0)</f>
        <v>0</v>
      </c>
      <c r="O17" s="253"/>
      <c r="P17" s="252">
        <f>ROUND(有形固定資産!P17/1000,0)</f>
        <v>0</v>
      </c>
      <c r="Q17" s="253"/>
      <c r="R17" s="114"/>
      <c r="S17" s="2"/>
    </row>
    <row r="18" spans="1:19" ht="14.15" customHeight="1" x14ac:dyDescent="0.2">
      <c r="A18" s="2"/>
      <c r="B18" s="260" t="s">
        <v>34</v>
      </c>
      <c r="C18" s="260"/>
      <c r="D18" s="252">
        <f>ROUND(有形固定資産!D18/1000,0)</f>
        <v>156960</v>
      </c>
      <c r="E18" s="253"/>
      <c r="F18" s="252">
        <f>ROUND(有形固定資産!F18/1000,0)</f>
        <v>2527</v>
      </c>
      <c r="G18" s="253"/>
      <c r="H18" s="252">
        <f>ROUND(有形固定資産!H18/1000,0)</f>
        <v>144860</v>
      </c>
      <c r="I18" s="253"/>
      <c r="J18" s="252">
        <f>ROUND(有形固定資産!J18/1000,0)</f>
        <v>14627</v>
      </c>
      <c r="K18" s="253"/>
      <c r="L18" s="252">
        <f>ROUND(有形固定資産!L18/1000,0)</f>
        <v>0</v>
      </c>
      <c r="M18" s="253"/>
      <c r="N18" s="252">
        <f>ROUND(有形固定資産!N18/1000,0)</f>
        <v>0</v>
      </c>
      <c r="O18" s="253"/>
      <c r="P18" s="252">
        <f>ROUND(有形固定資産!P18/1000,0)</f>
        <v>14627</v>
      </c>
      <c r="Q18" s="253"/>
      <c r="R18" s="114"/>
      <c r="S18" s="2"/>
    </row>
    <row r="19" spans="1:19" ht="14.15" customHeight="1" x14ac:dyDescent="0.2">
      <c r="A19" s="2"/>
      <c r="B19" s="264" t="s">
        <v>35</v>
      </c>
      <c r="C19" s="264"/>
      <c r="D19" s="252">
        <f>ROUND(有形固定資産!D19/1000,0)</f>
        <v>7970575</v>
      </c>
      <c r="E19" s="253"/>
      <c r="F19" s="252">
        <f>ROUND(有形固定資産!F19/1000,0)</f>
        <v>112372</v>
      </c>
      <c r="G19" s="253"/>
      <c r="H19" s="252">
        <f>ROUND(有形固定資産!H19/1000,0)</f>
        <v>10445</v>
      </c>
      <c r="I19" s="253"/>
      <c r="J19" s="252">
        <f>ROUND(有形固定資産!J19/1000,0)</f>
        <v>8072502</v>
      </c>
      <c r="K19" s="253"/>
      <c r="L19" s="252">
        <f>ROUND(有形固定資産!L19/1000,0)</f>
        <v>5004661</v>
      </c>
      <c r="M19" s="253"/>
      <c r="N19" s="252">
        <f>ROUND(有形固定資産!N19/1000,0)</f>
        <v>201780</v>
      </c>
      <c r="O19" s="253"/>
      <c r="P19" s="252">
        <f>ROUND(有形固定資産!P19/1000,0)</f>
        <v>3067840</v>
      </c>
      <c r="Q19" s="253"/>
      <c r="R19" s="114"/>
      <c r="S19" s="2"/>
    </row>
    <row r="20" spans="1:19" ht="14.15" customHeight="1" x14ac:dyDescent="0.2">
      <c r="A20" s="2"/>
      <c r="B20" s="251" t="s">
        <v>36</v>
      </c>
      <c r="C20" s="251"/>
      <c r="D20" s="252">
        <f>ROUND(有形固定資産!D20/1000,0)</f>
        <v>57710</v>
      </c>
      <c r="E20" s="253"/>
      <c r="F20" s="252">
        <f>ROUND(有形固定資産!F20/1000,0)</f>
        <v>0</v>
      </c>
      <c r="G20" s="253"/>
      <c r="H20" s="252">
        <f>ROUND(有形固定資産!H20/1000,0)</f>
        <v>600</v>
      </c>
      <c r="I20" s="253"/>
      <c r="J20" s="252">
        <f>ROUND(有形固定資産!J20/1000,0)</f>
        <v>57110</v>
      </c>
      <c r="K20" s="253"/>
      <c r="L20" s="252">
        <f>ROUND(有形固定資産!L20/1000,0)</f>
        <v>0</v>
      </c>
      <c r="M20" s="253"/>
      <c r="N20" s="252">
        <f>ROUND(有形固定資産!N20/1000,0)</f>
        <v>0</v>
      </c>
      <c r="O20" s="253"/>
      <c r="P20" s="252">
        <f>ROUND(有形固定資産!P20/1000,0)</f>
        <v>57110</v>
      </c>
      <c r="Q20" s="253"/>
      <c r="R20" s="114"/>
      <c r="S20" s="2"/>
    </row>
    <row r="21" spans="1:19" ht="14.15" customHeight="1" x14ac:dyDescent="0.2">
      <c r="A21" s="2"/>
      <c r="B21" s="265" t="s">
        <v>37</v>
      </c>
      <c r="C21" s="265"/>
      <c r="D21" s="252">
        <f>ROUND(有形固定資産!D21/1000,0)</f>
        <v>23845</v>
      </c>
      <c r="E21" s="253"/>
      <c r="F21" s="252">
        <f>ROUND(有形固定資産!F21/1000,0)</f>
        <v>0</v>
      </c>
      <c r="G21" s="253"/>
      <c r="H21" s="252">
        <f>ROUND(有形固定資産!H21/1000,0)</f>
        <v>0</v>
      </c>
      <c r="I21" s="253"/>
      <c r="J21" s="252">
        <f>ROUND(有形固定資産!J21/1000,0)</f>
        <v>23845</v>
      </c>
      <c r="K21" s="253"/>
      <c r="L21" s="252">
        <f>ROUND(有形固定資産!L21/1000,0)</f>
        <v>13456</v>
      </c>
      <c r="M21" s="253"/>
      <c r="N21" s="252">
        <f>ROUND(有形固定資産!N21/1000,0)</f>
        <v>869</v>
      </c>
      <c r="O21" s="253"/>
      <c r="P21" s="252">
        <f>ROUND(有形固定資産!P21/1000,0)</f>
        <v>10389</v>
      </c>
      <c r="Q21" s="253"/>
      <c r="R21" s="114"/>
      <c r="S21" s="2"/>
    </row>
    <row r="22" spans="1:19" ht="14.15" customHeight="1" x14ac:dyDescent="0.2">
      <c r="A22" s="2"/>
      <c r="B22" s="266" t="s">
        <v>29</v>
      </c>
      <c r="C22" s="266"/>
      <c r="D22" s="252">
        <f>ROUND(有形固定資産!D22/1000,0)</f>
        <v>7879175</v>
      </c>
      <c r="E22" s="253"/>
      <c r="F22" s="252">
        <f>ROUND(有形固定資産!F22/1000,0)</f>
        <v>112372</v>
      </c>
      <c r="G22" s="253"/>
      <c r="H22" s="252">
        <f>ROUND(有形固定資産!H22/1000,0)</f>
        <v>0</v>
      </c>
      <c r="I22" s="253"/>
      <c r="J22" s="252">
        <f>ROUND(有形固定資産!J22/1000,0)</f>
        <v>7991546</v>
      </c>
      <c r="K22" s="253"/>
      <c r="L22" s="252">
        <f>ROUND(有形固定資産!L22/1000,0)</f>
        <v>4991205</v>
      </c>
      <c r="M22" s="253"/>
      <c r="N22" s="252">
        <f>ROUND(有形固定資産!N22/1000,0)</f>
        <v>200911</v>
      </c>
      <c r="O22" s="253"/>
      <c r="P22" s="252">
        <f>ROUND(有形固定資産!P22/1000,0)</f>
        <v>3000341</v>
      </c>
      <c r="Q22" s="253"/>
      <c r="R22" s="114"/>
      <c r="S22" s="2"/>
    </row>
    <row r="23" spans="1:19" ht="14.15" customHeight="1" x14ac:dyDescent="0.2">
      <c r="A23" s="2"/>
      <c r="B23" s="266" t="s">
        <v>33</v>
      </c>
      <c r="C23" s="266"/>
      <c r="D23" s="252">
        <f>ROUND(有形固定資産!D23/1000,0)</f>
        <v>0</v>
      </c>
      <c r="E23" s="253"/>
      <c r="F23" s="252">
        <f>ROUND(有形固定資産!F23/1000,0)</f>
        <v>0</v>
      </c>
      <c r="G23" s="253"/>
      <c r="H23" s="252">
        <f>ROUND(有形固定資産!H23/1000,0)</f>
        <v>0</v>
      </c>
      <c r="I23" s="253"/>
      <c r="J23" s="252">
        <f>ROUND(有形固定資産!J23/1000,0)</f>
        <v>0</v>
      </c>
      <c r="K23" s="253"/>
      <c r="L23" s="252">
        <f>ROUND(有形固定資産!L23/1000,0)</f>
        <v>0</v>
      </c>
      <c r="M23" s="253"/>
      <c r="N23" s="252">
        <f>ROUND(有形固定資産!N23/1000,0)</f>
        <v>0</v>
      </c>
      <c r="O23" s="253"/>
      <c r="P23" s="252">
        <f>ROUND(有形固定資産!P23/1000,0)</f>
        <v>0</v>
      </c>
      <c r="Q23" s="253"/>
      <c r="R23" s="114"/>
      <c r="S23" s="2"/>
    </row>
    <row r="24" spans="1:19" ht="14.15" customHeight="1" x14ac:dyDescent="0.2">
      <c r="A24" s="2"/>
      <c r="B24" s="265" t="s">
        <v>34</v>
      </c>
      <c r="C24" s="265"/>
      <c r="D24" s="252">
        <f>ROUND(有形固定資産!D24/1000,0)</f>
        <v>9845</v>
      </c>
      <c r="E24" s="253"/>
      <c r="F24" s="252">
        <f>ROUND(有形固定資産!F24/1000,0)</f>
        <v>0</v>
      </c>
      <c r="G24" s="253"/>
      <c r="H24" s="252">
        <f>ROUND(有形固定資産!H24/1000,0)</f>
        <v>9845</v>
      </c>
      <c r="I24" s="253"/>
      <c r="J24" s="252">
        <f>ROUND(有形固定資産!J24/1000,0)</f>
        <v>0</v>
      </c>
      <c r="K24" s="253"/>
      <c r="L24" s="252">
        <f>ROUND(有形固定資産!L24/1000,0)</f>
        <v>0</v>
      </c>
      <c r="M24" s="253"/>
      <c r="N24" s="252">
        <f>ROUND(有形固定資産!N24/1000,0)</f>
        <v>0</v>
      </c>
      <c r="O24" s="253"/>
      <c r="P24" s="252">
        <f>ROUND(有形固定資産!P24/1000,0)</f>
        <v>0</v>
      </c>
      <c r="Q24" s="253"/>
      <c r="R24" s="114"/>
      <c r="S24" s="2"/>
    </row>
    <row r="25" spans="1:19" ht="14.15" customHeight="1" x14ac:dyDescent="0.2">
      <c r="A25" s="2"/>
      <c r="B25" s="266" t="s">
        <v>38</v>
      </c>
      <c r="C25" s="266"/>
      <c r="D25" s="252">
        <f>ROUND(有形固定資産!D25/1000,0)</f>
        <v>740387</v>
      </c>
      <c r="E25" s="253"/>
      <c r="F25" s="252">
        <f>ROUND(有形固定資産!F25/1000,0)</f>
        <v>27966</v>
      </c>
      <c r="G25" s="253"/>
      <c r="H25" s="252">
        <f>ROUND(有形固定資産!H25/1000,0)</f>
        <v>0</v>
      </c>
      <c r="I25" s="253"/>
      <c r="J25" s="252">
        <f>ROUND(有形固定資産!J25/1000,0)</f>
        <v>768353</v>
      </c>
      <c r="K25" s="253"/>
      <c r="L25" s="252">
        <f>ROUND(有形固定資産!L25/1000,0)</f>
        <v>540027</v>
      </c>
      <c r="M25" s="253"/>
      <c r="N25" s="252">
        <f>ROUND(有形固定資産!N25/1000,0)</f>
        <v>61246</v>
      </c>
      <c r="O25" s="253"/>
      <c r="P25" s="252">
        <f>ROUND(有形固定資産!P25/1000,0)</f>
        <v>228326</v>
      </c>
      <c r="Q25" s="253"/>
      <c r="R25" s="114"/>
      <c r="S25" s="2"/>
    </row>
    <row r="26" spans="1:19" ht="14.15" customHeight="1" x14ac:dyDescent="0.2">
      <c r="A26" s="2"/>
      <c r="B26" s="268" t="s">
        <v>9</v>
      </c>
      <c r="C26" s="269"/>
      <c r="D26" s="252">
        <f>ROUND(有形固定資産!D26/1000,0)</f>
        <v>13701568</v>
      </c>
      <c r="E26" s="253"/>
      <c r="F26" s="252">
        <f>ROUND(有形固定資産!F26/1000,0)</f>
        <v>666522</v>
      </c>
      <c r="G26" s="253"/>
      <c r="H26" s="252">
        <f>ROUND(有形固定資産!H26/1000,0)</f>
        <v>155305</v>
      </c>
      <c r="I26" s="253"/>
      <c r="J26" s="252">
        <f>ROUND(有形固定資産!J26/1000,0)</f>
        <v>14212785</v>
      </c>
      <c r="K26" s="253"/>
      <c r="L26" s="252">
        <f>ROUND(有形固定資産!L26/1000,0)</f>
        <v>8447049</v>
      </c>
      <c r="M26" s="253"/>
      <c r="N26" s="252">
        <f>ROUND(有形固定資産!N26/1000,0)</f>
        <v>370405</v>
      </c>
      <c r="O26" s="253"/>
      <c r="P26" s="252">
        <f>ROUND(有形固定資産!P26/1000,0)</f>
        <v>5765736</v>
      </c>
      <c r="Q26" s="253"/>
      <c r="R26" s="114"/>
      <c r="S26" s="2"/>
    </row>
    <row r="27" spans="1:19" ht="8.4" customHeight="1" x14ac:dyDescent="0.2">
      <c r="A27" s="2"/>
      <c r="B27" s="8"/>
      <c r="C27" s="9"/>
      <c r="D27" s="115"/>
      <c r="E27" s="115"/>
      <c r="F27" s="115"/>
      <c r="G27" s="115"/>
      <c r="H27" s="115"/>
      <c r="I27" s="115"/>
      <c r="J27" s="115"/>
      <c r="K27" s="115"/>
      <c r="L27" s="116"/>
      <c r="M27" s="116"/>
      <c r="N27" s="116"/>
      <c r="O27" s="116"/>
      <c r="P27" s="117"/>
      <c r="Q27" s="117"/>
      <c r="R27" s="117"/>
      <c r="S27" s="2"/>
    </row>
    <row r="28" spans="1:19" ht="20.25" customHeight="1" x14ac:dyDescent="0.2">
      <c r="A28" s="2"/>
      <c r="B28" s="10" t="s">
        <v>161</v>
      </c>
      <c r="C28" s="11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18"/>
      <c r="P28" s="118"/>
      <c r="Q28" s="118"/>
      <c r="R28" s="105" t="s">
        <v>174</v>
      </c>
      <c r="S28" s="2"/>
    </row>
    <row r="29" spans="1:19" ht="12.9" customHeight="1" x14ac:dyDescent="0.2">
      <c r="A29" s="2"/>
      <c r="B29" s="248" t="s">
        <v>17</v>
      </c>
      <c r="C29" s="248"/>
      <c r="D29" s="282" t="s">
        <v>39</v>
      </c>
      <c r="E29" s="282"/>
      <c r="F29" s="282" t="s">
        <v>40</v>
      </c>
      <c r="G29" s="282"/>
      <c r="H29" s="282" t="s">
        <v>41</v>
      </c>
      <c r="I29" s="282"/>
      <c r="J29" s="282" t="s">
        <v>42</v>
      </c>
      <c r="K29" s="282"/>
      <c r="L29" s="282" t="s">
        <v>43</v>
      </c>
      <c r="M29" s="282"/>
      <c r="N29" s="282" t="s">
        <v>44</v>
      </c>
      <c r="O29" s="282"/>
      <c r="P29" s="282" t="s">
        <v>45</v>
      </c>
      <c r="Q29" s="282"/>
      <c r="R29" s="282" t="s">
        <v>46</v>
      </c>
      <c r="S29" s="2"/>
    </row>
    <row r="30" spans="1:19" ht="12.9" customHeight="1" x14ac:dyDescent="0.2">
      <c r="A30" s="2"/>
      <c r="B30" s="248"/>
      <c r="C30" s="248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"/>
    </row>
    <row r="31" spans="1:19" ht="14.15" customHeight="1" x14ac:dyDescent="0.2">
      <c r="A31" s="2"/>
      <c r="B31" s="270" t="s">
        <v>25</v>
      </c>
      <c r="C31" s="271"/>
      <c r="D31" s="272">
        <f>ROUND(有形固定資産!D31/1000,0)</f>
        <v>443521</v>
      </c>
      <c r="E31" s="273"/>
      <c r="F31" s="272">
        <f>ROUND(有形固定資産!F31/1000,0)</f>
        <v>813720</v>
      </c>
      <c r="G31" s="273"/>
      <c r="H31" s="272">
        <f>ROUND(有形固定資産!H31/1000,0)</f>
        <v>513896</v>
      </c>
      <c r="I31" s="273"/>
      <c r="J31" s="272">
        <f>ROUND(有形固定資産!J31/1000,0)</f>
        <v>107308</v>
      </c>
      <c r="K31" s="273"/>
      <c r="L31" s="272">
        <f>ROUND(有形固定資産!L31/1000,0)</f>
        <v>67439</v>
      </c>
      <c r="M31" s="273"/>
      <c r="N31" s="272">
        <f>ROUND(有形固定資産!N31/1000,0)</f>
        <v>2939</v>
      </c>
      <c r="O31" s="273"/>
      <c r="P31" s="272">
        <f>ROUND(有形固定資産!P31/1000,0)</f>
        <v>520748</v>
      </c>
      <c r="Q31" s="273"/>
      <c r="R31" s="113">
        <f>ROUND(有形固定資産!R31/1000,0)</f>
        <v>2469570</v>
      </c>
      <c r="S31" s="2"/>
    </row>
    <row r="32" spans="1:19" ht="14.15" customHeight="1" x14ac:dyDescent="0.2">
      <c r="A32" s="2"/>
      <c r="B32" s="260" t="s">
        <v>36</v>
      </c>
      <c r="C32" s="260"/>
      <c r="D32" s="272">
        <f>ROUND(有形固定資産!D32/1000,0)</f>
        <v>5094</v>
      </c>
      <c r="E32" s="273"/>
      <c r="F32" s="272">
        <f>ROUND(有形固定資産!F32/1000,0)</f>
        <v>34461</v>
      </c>
      <c r="G32" s="273"/>
      <c r="H32" s="272">
        <f>ROUND(有形固定資産!H32/1000,0)</f>
        <v>5658</v>
      </c>
      <c r="I32" s="273"/>
      <c r="J32" s="272">
        <f>ROUND(有形固定資産!J32/1000,0)</f>
        <v>0</v>
      </c>
      <c r="K32" s="273"/>
      <c r="L32" s="272">
        <f>ROUND(有形固定資産!L32/1000,0)</f>
        <v>1210</v>
      </c>
      <c r="M32" s="273"/>
      <c r="N32" s="272">
        <f>ROUND(有形固定資産!N32/1000,0)</f>
        <v>0</v>
      </c>
      <c r="O32" s="273"/>
      <c r="P32" s="272">
        <f>ROUND(有形固定資産!P32/1000,0)</f>
        <v>61887</v>
      </c>
      <c r="Q32" s="273"/>
      <c r="R32" s="113">
        <f>ROUND(有形固定資産!R32/1000,0)</f>
        <v>108312</v>
      </c>
      <c r="S32" s="2"/>
    </row>
    <row r="33" spans="1:19" ht="14.15" customHeight="1" x14ac:dyDescent="0.2">
      <c r="A33" s="2"/>
      <c r="B33" s="260" t="s">
        <v>27</v>
      </c>
      <c r="C33" s="260"/>
      <c r="D33" s="272">
        <f>ROUND(有形固定資産!D33/1000,0)</f>
        <v>0</v>
      </c>
      <c r="E33" s="273"/>
      <c r="F33" s="272">
        <f>ROUND(有形固定資産!F33/1000,0)</f>
        <v>0</v>
      </c>
      <c r="G33" s="273"/>
      <c r="H33" s="272">
        <f>ROUND(有形固定資産!H33/1000,0)</f>
        <v>0</v>
      </c>
      <c r="I33" s="273"/>
      <c r="J33" s="272">
        <f>ROUND(有形固定資産!J33/1000,0)</f>
        <v>0</v>
      </c>
      <c r="K33" s="273"/>
      <c r="L33" s="272">
        <f>ROUND(有形固定資産!L33/1000,0)</f>
        <v>0</v>
      </c>
      <c r="M33" s="273"/>
      <c r="N33" s="272">
        <f>ROUND(有形固定資産!N33/1000,0)</f>
        <v>0</v>
      </c>
      <c r="O33" s="273"/>
      <c r="P33" s="272">
        <f>ROUND(有形固定資産!P33/1000,0)</f>
        <v>0</v>
      </c>
      <c r="Q33" s="273"/>
      <c r="R33" s="113">
        <f>ROUND(有形固定資産!R33/1000,0)</f>
        <v>0</v>
      </c>
      <c r="S33" s="2"/>
    </row>
    <row r="34" spans="1:19" ht="14.15" customHeight="1" x14ac:dyDescent="0.2">
      <c r="A34" s="2"/>
      <c r="B34" s="251" t="s">
        <v>28</v>
      </c>
      <c r="C34" s="251"/>
      <c r="D34" s="272">
        <f>ROUND(有形固定資産!D34/1000,0)</f>
        <v>361795</v>
      </c>
      <c r="E34" s="273"/>
      <c r="F34" s="272">
        <f>ROUND(有形固定資産!F34/1000,0)</f>
        <v>779259</v>
      </c>
      <c r="G34" s="273"/>
      <c r="H34" s="272">
        <f>ROUND(有形固定資産!H34/1000,0)</f>
        <v>421699</v>
      </c>
      <c r="I34" s="273"/>
      <c r="J34" s="272">
        <f>ROUND(有形固定資産!J34/1000,0)</f>
        <v>12154</v>
      </c>
      <c r="K34" s="273"/>
      <c r="L34" s="272">
        <f>ROUND(有形固定資産!L34/1000,0)</f>
        <v>15052</v>
      </c>
      <c r="M34" s="273"/>
      <c r="N34" s="272">
        <f>ROUND(有形固定資産!N34/1000,0)</f>
        <v>892</v>
      </c>
      <c r="O34" s="273"/>
      <c r="P34" s="272">
        <f>ROUND(有形固定資産!P34/1000,0)</f>
        <v>454507</v>
      </c>
      <c r="Q34" s="273"/>
      <c r="R34" s="113">
        <f>ROUND(有形固定資産!R34/1000,0)</f>
        <v>2045358</v>
      </c>
      <c r="S34" s="2"/>
    </row>
    <row r="35" spans="1:19" ht="14.15" customHeight="1" x14ac:dyDescent="0.2">
      <c r="A35" s="2"/>
      <c r="B35" s="260" t="s">
        <v>29</v>
      </c>
      <c r="C35" s="260"/>
      <c r="D35" s="272">
        <f>ROUND(有形固定資産!D35/1000,0)</f>
        <v>76632</v>
      </c>
      <c r="E35" s="273"/>
      <c r="F35" s="272">
        <f>ROUND(有形固定資産!F35/1000,0)</f>
        <v>0</v>
      </c>
      <c r="G35" s="273"/>
      <c r="H35" s="272">
        <f>ROUND(有形固定資産!H35/1000,0)</f>
        <v>86539</v>
      </c>
      <c r="I35" s="273"/>
      <c r="J35" s="272">
        <f>ROUND(有形固定資産!J35/1000,0)</f>
        <v>95154</v>
      </c>
      <c r="K35" s="273"/>
      <c r="L35" s="272">
        <f>ROUND(有形固定資産!L35/1000,0)</f>
        <v>36549</v>
      </c>
      <c r="M35" s="273"/>
      <c r="N35" s="272">
        <f>ROUND(有形固定資産!N35/1000,0)</f>
        <v>2046</v>
      </c>
      <c r="O35" s="273"/>
      <c r="P35" s="272">
        <f>ROUND(有形固定資産!P35/1000,0)</f>
        <v>4353</v>
      </c>
      <c r="Q35" s="273"/>
      <c r="R35" s="113">
        <f>ROUND(有形固定資産!R35/1000,0)</f>
        <v>301273</v>
      </c>
      <c r="S35" s="2"/>
    </row>
    <row r="36" spans="1:19" ht="14.15" customHeight="1" x14ac:dyDescent="0.2">
      <c r="A36" s="2"/>
      <c r="B36" s="263" t="s">
        <v>30</v>
      </c>
      <c r="C36" s="263"/>
      <c r="D36" s="272">
        <f>ROUND(有形固定資産!D36/1000,0)</f>
        <v>0</v>
      </c>
      <c r="E36" s="273"/>
      <c r="F36" s="272">
        <f>ROUND(有形固定資産!F36/1000,0)</f>
        <v>0</v>
      </c>
      <c r="G36" s="273"/>
      <c r="H36" s="272">
        <f>ROUND(有形固定資産!H36/1000,0)</f>
        <v>0</v>
      </c>
      <c r="I36" s="273"/>
      <c r="J36" s="272">
        <f>ROUND(有形固定資産!J36/1000,0)</f>
        <v>0</v>
      </c>
      <c r="K36" s="273"/>
      <c r="L36" s="272">
        <f>ROUND(有形固定資産!L36/1000,0)</f>
        <v>0</v>
      </c>
      <c r="M36" s="273"/>
      <c r="N36" s="272">
        <f>ROUND(有形固定資産!N36/1000,0)</f>
        <v>0</v>
      </c>
      <c r="O36" s="273"/>
      <c r="P36" s="272">
        <f>ROUND(有形固定資産!P36/1000,0)</f>
        <v>0</v>
      </c>
      <c r="Q36" s="273"/>
      <c r="R36" s="113">
        <f>ROUND(有形固定資産!R36/1000,0)</f>
        <v>0</v>
      </c>
      <c r="S36" s="2"/>
    </row>
    <row r="37" spans="1:19" ht="14.15" customHeight="1" x14ac:dyDescent="0.2">
      <c r="A37" s="2"/>
      <c r="B37" s="262" t="s">
        <v>31</v>
      </c>
      <c r="C37" s="262"/>
      <c r="D37" s="272">
        <f>ROUND(有形固定資産!D37/1000,0)</f>
        <v>0</v>
      </c>
      <c r="E37" s="273"/>
      <c r="F37" s="272">
        <f>ROUND(有形固定資産!F37/1000,0)</f>
        <v>0</v>
      </c>
      <c r="G37" s="273"/>
      <c r="H37" s="272">
        <f>ROUND(有形固定資産!H37/1000,0)</f>
        <v>0</v>
      </c>
      <c r="I37" s="273"/>
      <c r="J37" s="272">
        <f>ROUND(有形固定資産!J37/1000,0)</f>
        <v>0</v>
      </c>
      <c r="K37" s="273"/>
      <c r="L37" s="272">
        <f>ROUND(有形固定資産!L37/1000,0)</f>
        <v>0</v>
      </c>
      <c r="M37" s="273"/>
      <c r="N37" s="272">
        <f>ROUND(有形固定資産!N37/1000,0)</f>
        <v>0</v>
      </c>
      <c r="O37" s="273"/>
      <c r="P37" s="272">
        <f>ROUND(有形固定資産!P37/1000,0)</f>
        <v>0</v>
      </c>
      <c r="Q37" s="273"/>
      <c r="R37" s="113">
        <f>ROUND(有形固定資産!R37/1000,0)</f>
        <v>0</v>
      </c>
      <c r="S37" s="2"/>
    </row>
    <row r="38" spans="1:19" ht="14.15" customHeight="1" x14ac:dyDescent="0.2">
      <c r="A38" s="2"/>
      <c r="B38" s="263" t="s">
        <v>32</v>
      </c>
      <c r="C38" s="263"/>
      <c r="D38" s="272">
        <f>ROUND(有形固定資産!D38/1000,0)</f>
        <v>0</v>
      </c>
      <c r="E38" s="273"/>
      <c r="F38" s="272">
        <f>ROUND(有形固定資産!F38/1000,0)</f>
        <v>0</v>
      </c>
      <c r="G38" s="273"/>
      <c r="H38" s="272">
        <f>ROUND(有形固定資産!H38/1000,0)</f>
        <v>0</v>
      </c>
      <c r="I38" s="273"/>
      <c r="J38" s="272">
        <f>ROUND(有形固定資産!J38/1000,0)</f>
        <v>0</v>
      </c>
      <c r="K38" s="273"/>
      <c r="L38" s="272">
        <f>ROUND(有形固定資産!L38/1000,0)</f>
        <v>0</v>
      </c>
      <c r="M38" s="273"/>
      <c r="N38" s="272">
        <f>ROUND(有形固定資産!N38/1000,0)</f>
        <v>0</v>
      </c>
      <c r="O38" s="273"/>
      <c r="P38" s="272">
        <f>ROUND(有形固定資産!P38/1000,0)</f>
        <v>0</v>
      </c>
      <c r="Q38" s="273"/>
      <c r="R38" s="113">
        <f>ROUND(有形固定資産!R38/1000,0)</f>
        <v>0</v>
      </c>
      <c r="S38" s="2"/>
    </row>
    <row r="39" spans="1:19" ht="14.15" customHeight="1" x14ac:dyDescent="0.2">
      <c r="A39" s="2"/>
      <c r="B39" s="260" t="s">
        <v>33</v>
      </c>
      <c r="C39" s="260"/>
      <c r="D39" s="272">
        <f>ROUND(有形固定資産!D39/1000,0)</f>
        <v>0</v>
      </c>
      <c r="E39" s="273"/>
      <c r="F39" s="272">
        <f>ROUND(有形固定資産!F39/1000,0)</f>
        <v>0</v>
      </c>
      <c r="G39" s="273"/>
      <c r="H39" s="272">
        <f>ROUND(有形固定資産!H39/1000,0)</f>
        <v>0</v>
      </c>
      <c r="I39" s="273"/>
      <c r="J39" s="272">
        <f>ROUND(有形固定資産!J39/1000,0)</f>
        <v>0</v>
      </c>
      <c r="K39" s="273"/>
      <c r="L39" s="272">
        <f>ROUND(有形固定資産!L39/1000,0)</f>
        <v>0</v>
      </c>
      <c r="M39" s="273"/>
      <c r="N39" s="272">
        <f>ROUND(有形固定資産!N39/1000,0)</f>
        <v>0</v>
      </c>
      <c r="O39" s="273"/>
      <c r="P39" s="272">
        <f>ROUND(有形固定資産!P39/1000,0)</f>
        <v>0</v>
      </c>
      <c r="Q39" s="273"/>
      <c r="R39" s="113">
        <f>ROUND(有形固定資産!R39/1000,0)</f>
        <v>0</v>
      </c>
      <c r="S39" s="2"/>
    </row>
    <row r="40" spans="1:19" ht="14.15" customHeight="1" x14ac:dyDescent="0.2">
      <c r="A40" s="2"/>
      <c r="B40" s="260" t="s">
        <v>34</v>
      </c>
      <c r="C40" s="260"/>
      <c r="D40" s="272">
        <f>ROUND(有形固定資産!D40/1000,0)</f>
        <v>0</v>
      </c>
      <c r="E40" s="273"/>
      <c r="F40" s="272">
        <f>ROUND(有形固定資産!F40/1000,0)</f>
        <v>0</v>
      </c>
      <c r="G40" s="273"/>
      <c r="H40" s="272">
        <f>ROUND(有形固定資産!H40/1000,0)</f>
        <v>0</v>
      </c>
      <c r="I40" s="273"/>
      <c r="J40" s="272">
        <f>ROUND(有形固定資産!J40/1000,0)</f>
        <v>0</v>
      </c>
      <c r="K40" s="273"/>
      <c r="L40" s="272">
        <f>ROUND(有形固定資産!L40/1000,0)</f>
        <v>14627</v>
      </c>
      <c r="M40" s="273"/>
      <c r="N40" s="272">
        <f>ROUND(有形固定資産!N40/1000,0)</f>
        <v>0</v>
      </c>
      <c r="O40" s="273"/>
      <c r="P40" s="272">
        <f>ROUND(有形固定資産!P40/1000,0)</f>
        <v>0</v>
      </c>
      <c r="Q40" s="273"/>
      <c r="R40" s="113">
        <f>ROUND(有形固定資産!R40/1000,0)</f>
        <v>14627</v>
      </c>
      <c r="S40" s="2"/>
    </row>
    <row r="41" spans="1:19" ht="14.15" customHeight="1" x14ac:dyDescent="0.2">
      <c r="A41" s="2"/>
      <c r="B41" s="277" t="s">
        <v>35</v>
      </c>
      <c r="C41" s="278"/>
      <c r="D41" s="272">
        <f>ROUND(有形固定資産!D41/1000,0)</f>
        <v>2265205</v>
      </c>
      <c r="E41" s="273"/>
      <c r="F41" s="272">
        <f>ROUND(有形固定資産!F41/1000,0)</f>
        <v>0</v>
      </c>
      <c r="G41" s="273"/>
      <c r="H41" s="272">
        <f>ROUND(有形固定資産!H41/1000,0)</f>
        <v>0</v>
      </c>
      <c r="I41" s="273"/>
      <c r="J41" s="272">
        <f>ROUND(有形固定資産!J41/1000,0)</f>
        <v>0</v>
      </c>
      <c r="K41" s="273"/>
      <c r="L41" s="272">
        <f>ROUND(有形固定資産!L41/1000,0)</f>
        <v>635288</v>
      </c>
      <c r="M41" s="273"/>
      <c r="N41" s="272">
        <f>ROUND(有形固定資産!N41/1000,0)</f>
        <v>109770</v>
      </c>
      <c r="O41" s="273"/>
      <c r="P41" s="272">
        <f>ROUND(有形固定資産!P41/1000,0)</f>
        <v>57577</v>
      </c>
      <c r="Q41" s="273"/>
      <c r="R41" s="113">
        <f>ROUND(有形固定資産!R41/1000,0)</f>
        <v>3067840</v>
      </c>
      <c r="S41" s="12"/>
    </row>
    <row r="42" spans="1:19" ht="14.15" customHeight="1" x14ac:dyDescent="0.2">
      <c r="A42" s="2"/>
      <c r="B42" s="260" t="s">
        <v>36</v>
      </c>
      <c r="C42" s="260"/>
      <c r="D42" s="272">
        <f>ROUND(有形固定資産!D42/1000,0)</f>
        <v>5462</v>
      </c>
      <c r="E42" s="273"/>
      <c r="F42" s="272">
        <f>ROUND(有形固定資産!F42/1000,0)</f>
        <v>0</v>
      </c>
      <c r="G42" s="273"/>
      <c r="H42" s="272">
        <f>ROUND(有形固定資産!H42/1000,0)</f>
        <v>0</v>
      </c>
      <c r="I42" s="273"/>
      <c r="J42" s="272">
        <f>ROUND(有形固定資産!J42/1000,0)</f>
        <v>0</v>
      </c>
      <c r="K42" s="273"/>
      <c r="L42" s="272">
        <f>ROUND(有形固定資産!L42/1000,0)</f>
        <v>2136</v>
      </c>
      <c r="M42" s="273"/>
      <c r="N42" s="272">
        <f>ROUND(有形固定資産!N42/1000,0)</f>
        <v>0</v>
      </c>
      <c r="O42" s="273"/>
      <c r="P42" s="272">
        <f>ROUND(有形固定資産!P42/1000,0)</f>
        <v>49512</v>
      </c>
      <c r="Q42" s="273"/>
      <c r="R42" s="113">
        <f>ROUND(有形固定資産!R42/1000,0)</f>
        <v>57110</v>
      </c>
      <c r="S42" s="2"/>
    </row>
    <row r="43" spans="1:19" ht="14.15" customHeight="1" x14ac:dyDescent="0.2">
      <c r="A43" s="2"/>
      <c r="B43" s="260" t="s">
        <v>37</v>
      </c>
      <c r="C43" s="260"/>
      <c r="D43" s="272">
        <f>ROUND(有形固定資産!D43/1000,0)</f>
        <v>10389</v>
      </c>
      <c r="E43" s="273"/>
      <c r="F43" s="272">
        <f>ROUND(有形固定資産!F43/1000,0)</f>
        <v>0</v>
      </c>
      <c r="G43" s="273"/>
      <c r="H43" s="272">
        <f>ROUND(有形固定資産!H43/1000,0)</f>
        <v>0</v>
      </c>
      <c r="I43" s="273"/>
      <c r="J43" s="272">
        <f>ROUND(有形固定資産!J43/1000,0)</f>
        <v>0</v>
      </c>
      <c r="K43" s="273"/>
      <c r="L43" s="272">
        <f>ROUND(有形固定資産!L43/1000,0)</f>
        <v>0</v>
      </c>
      <c r="M43" s="273"/>
      <c r="N43" s="272">
        <f>ROUND(有形固定資産!N43/1000,0)</f>
        <v>0</v>
      </c>
      <c r="O43" s="273"/>
      <c r="P43" s="272">
        <f>ROUND(有形固定資産!P43/1000,0)</f>
        <v>0</v>
      </c>
      <c r="Q43" s="273"/>
      <c r="R43" s="113">
        <f>ROUND(有形固定資産!R43/1000,0)</f>
        <v>10389</v>
      </c>
      <c r="S43" s="2"/>
    </row>
    <row r="44" spans="1:19" ht="14.15" customHeight="1" x14ac:dyDescent="0.2">
      <c r="A44" s="2"/>
      <c r="B44" s="251" t="s">
        <v>29</v>
      </c>
      <c r="C44" s="251"/>
      <c r="D44" s="272">
        <f>ROUND(有形固定資産!D44/1000,0)</f>
        <v>2249354</v>
      </c>
      <c r="E44" s="273"/>
      <c r="F44" s="272">
        <f>ROUND(有形固定資産!F44/1000,0)</f>
        <v>0</v>
      </c>
      <c r="G44" s="273"/>
      <c r="H44" s="272">
        <f>ROUND(有形固定資産!H44/1000,0)</f>
        <v>0</v>
      </c>
      <c r="I44" s="273"/>
      <c r="J44" s="272">
        <f>ROUND(有形固定資産!J44/1000,0)</f>
        <v>0</v>
      </c>
      <c r="K44" s="273"/>
      <c r="L44" s="272">
        <f>ROUND(有形固定資産!L44/1000,0)</f>
        <v>633153</v>
      </c>
      <c r="M44" s="273"/>
      <c r="N44" s="272">
        <f>ROUND(有形固定資産!N44/1000,0)</f>
        <v>109770</v>
      </c>
      <c r="O44" s="273"/>
      <c r="P44" s="272">
        <f>ROUND(有形固定資産!P44/1000,0)</f>
        <v>8065</v>
      </c>
      <c r="Q44" s="273"/>
      <c r="R44" s="113">
        <f>ROUND(有形固定資産!R44/1000,0)</f>
        <v>3000341</v>
      </c>
      <c r="S44" s="2"/>
    </row>
    <row r="45" spans="1:19" ht="14.15" customHeight="1" x14ac:dyDescent="0.2">
      <c r="A45" s="2"/>
      <c r="B45" s="260" t="s">
        <v>33</v>
      </c>
      <c r="C45" s="260"/>
      <c r="D45" s="272">
        <f>ROUND(有形固定資産!D45/1000,0)</f>
        <v>0</v>
      </c>
      <c r="E45" s="273"/>
      <c r="F45" s="272">
        <f>ROUND(有形固定資産!F45/1000,0)</f>
        <v>0</v>
      </c>
      <c r="G45" s="273"/>
      <c r="H45" s="272">
        <f>ROUND(有形固定資産!H45/1000,0)</f>
        <v>0</v>
      </c>
      <c r="I45" s="273"/>
      <c r="J45" s="272">
        <f>ROUND(有形固定資産!J45/1000,0)</f>
        <v>0</v>
      </c>
      <c r="K45" s="273"/>
      <c r="L45" s="272">
        <f>ROUND(有形固定資産!L45/1000,0)</f>
        <v>0</v>
      </c>
      <c r="M45" s="273"/>
      <c r="N45" s="272">
        <f>ROUND(有形固定資産!N45/1000,0)</f>
        <v>0</v>
      </c>
      <c r="O45" s="273"/>
      <c r="P45" s="272">
        <f>ROUND(有形固定資産!P45/1000,0)</f>
        <v>0</v>
      </c>
      <c r="Q45" s="273"/>
      <c r="R45" s="113">
        <f>ROUND(有形固定資産!R45/1000,0)</f>
        <v>0</v>
      </c>
      <c r="S45" s="2"/>
    </row>
    <row r="46" spans="1:19" ht="14.15" customHeight="1" x14ac:dyDescent="0.2">
      <c r="A46" s="2"/>
      <c r="B46" s="251" t="s">
        <v>34</v>
      </c>
      <c r="C46" s="251"/>
      <c r="D46" s="272">
        <f>ROUND(有形固定資産!D46/1000,0)</f>
        <v>0</v>
      </c>
      <c r="E46" s="273"/>
      <c r="F46" s="272">
        <f>ROUND(有形固定資産!F46/1000,0)</f>
        <v>0</v>
      </c>
      <c r="G46" s="273"/>
      <c r="H46" s="272">
        <f>ROUND(有形固定資産!H46/1000,0)</f>
        <v>0</v>
      </c>
      <c r="I46" s="273"/>
      <c r="J46" s="272">
        <f>ROUND(有形固定資産!J46/1000,0)</f>
        <v>0</v>
      </c>
      <c r="K46" s="273"/>
      <c r="L46" s="272">
        <f>ROUND(有形固定資産!L46/1000,0)</f>
        <v>0</v>
      </c>
      <c r="M46" s="273"/>
      <c r="N46" s="272">
        <f>ROUND(有形固定資産!N46/1000,0)</f>
        <v>0</v>
      </c>
      <c r="O46" s="273"/>
      <c r="P46" s="272">
        <f>ROUND(有形固定資産!P46/1000,0)</f>
        <v>0</v>
      </c>
      <c r="Q46" s="273"/>
      <c r="R46" s="113">
        <f>ROUND(有形固定資産!R46/1000,0)</f>
        <v>0</v>
      </c>
      <c r="S46" s="2"/>
    </row>
    <row r="47" spans="1:19" ht="14.15" customHeight="1" x14ac:dyDescent="0.2">
      <c r="A47" s="2"/>
      <c r="B47" s="280" t="s">
        <v>38</v>
      </c>
      <c r="C47" s="281"/>
      <c r="D47" s="272">
        <f>ROUND(有形固定資産!D47/1000,0)</f>
        <v>7790</v>
      </c>
      <c r="E47" s="273"/>
      <c r="F47" s="272">
        <f>ROUND(有形固定資産!F47/1000,0)</f>
        <v>755</v>
      </c>
      <c r="G47" s="273"/>
      <c r="H47" s="272">
        <f>ROUND(有形固定資産!H47/1000,0)</f>
        <v>13445</v>
      </c>
      <c r="I47" s="273"/>
      <c r="J47" s="272">
        <f>ROUND(有形固定資産!J47/1000,0)</f>
        <v>25692</v>
      </c>
      <c r="K47" s="273"/>
      <c r="L47" s="272">
        <f>ROUND(有形固定資産!L47/1000,0)</f>
        <v>7643</v>
      </c>
      <c r="M47" s="273"/>
      <c r="N47" s="272">
        <f>ROUND(有形固定資産!N47/1000,0)</f>
        <v>0</v>
      </c>
      <c r="O47" s="273"/>
      <c r="P47" s="272">
        <f>ROUND(有形固定資産!P47/1000,0)</f>
        <v>173001</v>
      </c>
      <c r="Q47" s="273"/>
      <c r="R47" s="113">
        <f>ROUND(有形固定資産!R47/1000,0)</f>
        <v>228326</v>
      </c>
      <c r="S47" s="2"/>
    </row>
    <row r="48" spans="1:19" ht="13.5" customHeight="1" x14ac:dyDescent="0.2">
      <c r="A48" s="2"/>
      <c r="B48" s="279" t="s">
        <v>46</v>
      </c>
      <c r="C48" s="279"/>
      <c r="D48" s="272">
        <f>ROUND(有形固定資産!D48/1000,0)</f>
        <v>2716517</v>
      </c>
      <c r="E48" s="273"/>
      <c r="F48" s="272">
        <f>ROUND(有形固定資産!F48/1000,0)</f>
        <v>814475</v>
      </c>
      <c r="G48" s="273"/>
      <c r="H48" s="272">
        <f>ROUND(有形固定資産!H48/1000,0)</f>
        <v>527341</v>
      </c>
      <c r="I48" s="273"/>
      <c r="J48" s="272">
        <f>ROUND(有形固定資産!J48/1000,0)</f>
        <v>133000</v>
      </c>
      <c r="K48" s="273"/>
      <c r="L48" s="272">
        <f>ROUND(有形固定資産!L48/1000,0)</f>
        <v>710370</v>
      </c>
      <c r="M48" s="273"/>
      <c r="N48" s="272">
        <f>ROUND(有形固定資産!N48/1000,0)</f>
        <v>112709</v>
      </c>
      <c r="O48" s="273"/>
      <c r="P48" s="272">
        <f>ROUND(有形固定資産!P48/1000,0)</f>
        <v>751326</v>
      </c>
      <c r="Q48" s="273"/>
      <c r="R48" s="113">
        <f>ROUND(有形固定資産!R48/1000,0)</f>
        <v>5765736</v>
      </c>
      <c r="S48" s="2"/>
    </row>
    <row r="49" spans="1:20" ht="3" customHeight="1" x14ac:dyDescent="0.2">
      <c r="A49" s="2"/>
      <c r="B49" s="2"/>
      <c r="C49" s="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2"/>
      <c r="T49" s="2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4"/>
  <printOptions horizontalCentered="1"/>
  <pageMargins left="0" right="0" top="0" bottom="0" header="0.31496062992125984" footer="0.31496062992125984"/>
  <pageSetup paperSize="9" scale="8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9" tint="0.39997558519241921"/>
    <pageSetUpPr fitToPage="1"/>
  </sheetPr>
  <dimension ref="B1:F29"/>
  <sheetViews>
    <sheetView view="pageBreakPreview" zoomScale="80" zoomScaleNormal="100" zoomScaleSheetLayoutView="80" workbookViewId="0">
      <selection activeCell="F17" sqref="F17"/>
    </sheetView>
  </sheetViews>
  <sheetFormatPr defaultColWidth="9" defaultRowHeight="13" x14ac:dyDescent="0.2"/>
  <cols>
    <col min="1" max="1" width="0.453125" style="49" customWidth="1"/>
    <col min="2" max="2" width="18.54296875" style="49" bestFit="1" customWidth="1"/>
    <col min="3" max="3" width="13.81640625" style="49" bestFit="1" customWidth="1"/>
    <col min="4" max="4" width="12.36328125" style="49" bestFit="1" customWidth="1"/>
    <col min="5" max="5" width="18.54296875" style="49" bestFit="1" customWidth="1"/>
    <col min="6" max="6" width="13.54296875" style="49" bestFit="1" customWidth="1"/>
    <col min="7" max="7" width="0.81640625" style="49" customWidth="1"/>
    <col min="8" max="8" width="16.81640625" style="49" customWidth="1"/>
    <col min="9" max="16384" width="9" style="49"/>
  </cols>
  <sheetData>
    <row r="1" spans="2:6" ht="12" customHeight="1" x14ac:dyDescent="0.2"/>
    <row r="2" spans="2:6" ht="15" customHeight="1" x14ac:dyDescent="0.2">
      <c r="B2" s="347" t="s">
        <v>138</v>
      </c>
      <c r="C2" s="347"/>
      <c r="D2" s="347"/>
      <c r="E2" s="347"/>
      <c r="F2" s="347"/>
    </row>
    <row r="3" spans="2:6" ht="14.25" customHeight="1" x14ac:dyDescent="0.2">
      <c r="B3" s="185" t="s">
        <v>139</v>
      </c>
      <c r="F3" s="186" t="s">
        <v>174</v>
      </c>
    </row>
    <row r="4" spans="2:6" x14ac:dyDescent="0.2">
      <c r="B4" s="220" t="s">
        <v>140</v>
      </c>
      <c r="C4" s="220" t="s">
        <v>122</v>
      </c>
      <c r="D4" s="221" t="s">
        <v>141</v>
      </c>
      <c r="E4" s="221"/>
      <c r="F4" s="222" t="s">
        <v>0</v>
      </c>
    </row>
    <row r="5" spans="2:6" x14ac:dyDescent="0.2">
      <c r="B5" s="348" t="s">
        <v>142</v>
      </c>
      <c r="C5" s="351" t="s">
        <v>10</v>
      </c>
      <c r="D5" s="187" t="str">
        <f>財源明細!D5</f>
        <v>村税</v>
      </c>
      <c r="E5" s="188"/>
      <c r="F5" s="189">
        <f>ROUND(財源明細!F5/1000,0)</f>
        <v>50934</v>
      </c>
    </row>
    <row r="6" spans="2:6" x14ac:dyDescent="0.2">
      <c r="B6" s="349"/>
      <c r="C6" s="352"/>
      <c r="D6" s="187" t="str">
        <f>財源明細!D6</f>
        <v>地方譲与税</v>
      </c>
      <c r="E6" s="188"/>
      <c r="F6" s="237">
        <f>ROUND(財源明細!F6/1000,0)</f>
        <v>10256</v>
      </c>
    </row>
    <row r="7" spans="2:6" x14ac:dyDescent="0.2">
      <c r="B7" s="349"/>
      <c r="C7" s="352"/>
      <c r="D7" s="187" t="str">
        <f>財源明細!D7</f>
        <v>利子割交付金</v>
      </c>
      <c r="E7" s="188"/>
      <c r="F7" s="237">
        <f>ROUND(財源明細!F7/1000,0)</f>
        <v>84</v>
      </c>
    </row>
    <row r="8" spans="2:6" x14ac:dyDescent="0.2">
      <c r="B8" s="349"/>
      <c r="C8" s="352"/>
      <c r="D8" s="187" t="str">
        <f>財源明細!D8</f>
        <v>配当割交付金</v>
      </c>
      <c r="E8" s="188"/>
      <c r="F8" s="237">
        <f>ROUND(財源明細!F8/1000,0)</f>
        <v>188</v>
      </c>
    </row>
    <row r="9" spans="2:6" x14ac:dyDescent="0.2">
      <c r="B9" s="349"/>
      <c r="C9" s="352"/>
      <c r="D9" s="187" t="str">
        <f>財源明細!D9</f>
        <v>株式譲渡所得割交付金</v>
      </c>
      <c r="E9" s="188"/>
      <c r="F9" s="237">
        <f>ROUND(財源明細!F9/1000,0)</f>
        <v>204</v>
      </c>
    </row>
    <row r="10" spans="2:6" x14ac:dyDescent="0.2">
      <c r="B10" s="349"/>
      <c r="C10" s="352"/>
      <c r="D10" s="187" t="str">
        <f>財源明細!D10</f>
        <v>法人事業税交付金</v>
      </c>
      <c r="E10" s="188"/>
      <c r="F10" s="237">
        <f>ROUND(財源明細!F10/1000,0)</f>
        <v>15</v>
      </c>
    </row>
    <row r="11" spans="2:6" x14ac:dyDescent="0.2">
      <c r="B11" s="349"/>
      <c r="C11" s="352"/>
      <c r="D11" s="187" t="str">
        <f>財源明細!D11</f>
        <v>地方消費税交付金</v>
      </c>
      <c r="E11" s="188"/>
      <c r="F11" s="237">
        <f>ROUND(財源明細!F11/1000,0)</f>
        <v>12748</v>
      </c>
    </row>
    <row r="12" spans="2:6" x14ac:dyDescent="0.2">
      <c r="B12" s="349"/>
      <c r="C12" s="352"/>
      <c r="D12" s="187" t="str">
        <f>財源明細!D12</f>
        <v>環境性能割交付金</v>
      </c>
      <c r="E12" s="188"/>
      <c r="F12" s="237">
        <f>ROUND(財源明細!F12/1000,0)</f>
        <v>634</v>
      </c>
    </row>
    <row r="13" spans="2:6" x14ac:dyDescent="0.2">
      <c r="B13" s="349"/>
      <c r="C13" s="352"/>
      <c r="D13" s="187" t="str">
        <f>財源明細!D13</f>
        <v>地方特例交付金</v>
      </c>
      <c r="E13" s="188"/>
      <c r="F13" s="237">
        <f>ROUND(財源明細!F13/1000,0)</f>
        <v>311</v>
      </c>
    </row>
    <row r="14" spans="2:6" x14ac:dyDescent="0.2">
      <c r="B14" s="349"/>
      <c r="C14" s="352"/>
      <c r="D14" s="187" t="str">
        <f>財源明細!D14</f>
        <v>地方交付税</v>
      </c>
      <c r="E14" s="188"/>
      <c r="F14" s="237">
        <f>ROUND(財源明細!F14/1000,0)</f>
        <v>935408</v>
      </c>
    </row>
    <row r="15" spans="2:6" x14ac:dyDescent="0.2">
      <c r="B15" s="349"/>
      <c r="C15" s="352"/>
      <c r="D15" s="187" t="str">
        <f>財源明細!D15</f>
        <v>分担金及び負担金</v>
      </c>
      <c r="E15" s="188"/>
      <c r="F15" s="237">
        <f>ROUND(財源明細!F15/1000,0)</f>
        <v>14221</v>
      </c>
    </row>
    <row r="16" spans="2:6" x14ac:dyDescent="0.2">
      <c r="B16" s="349"/>
      <c r="C16" s="352"/>
      <c r="D16" s="187" t="str">
        <f>財源明細!D16</f>
        <v>寄附金</v>
      </c>
      <c r="E16" s="188"/>
      <c r="F16" s="237">
        <f>ROUND(財源明細!F16/1000,0)</f>
        <v>2551</v>
      </c>
    </row>
    <row r="17" spans="2:6" x14ac:dyDescent="0.2">
      <c r="B17" s="349"/>
      <c r="C17" s="353"/>
      <c r="D17" s="354" t="s">
        <v>143</v>
      </c>
      <c r="E17" s="355"/>
      <c r="F17" s="237">
        <f>ROUND(財源明細!F17/1000,0)</f>
        <v>1027553</v>
      </c>
    </row>
    <row r="18" spans="2:6" ht="13.5" customHeight="1" x14ac:dyDescent="0.2">
      <c r="B18" s="349"/>
      <c r="C18" s="356" t="s">
        <v>11</v>
      </c>
      <c r="D18" s="358" t="s">
        <v>144</v>
      </c>
      <c r="E18" s="188" t="s">
        <v>145</v>
      </c>
      <c r="F18" s="237">
        <f>ROUND(財源明細!F18/1000,0)</f>
        <v>108604</v>
      </c>
    </row>
    <row r="19" spans="2:6" x14ac:dyDescent="0.2">
      <c r="B19" s="349"/>
      <c r="C19" s="357"/>
      <c r="D19" s="359"/>
      <c r="E19" s="188" t="s">
        <v>146</v>
      </c>
      <c r="F19" s="237">
        <f>ROUND(財源明細!F19/1000,0)</f>
        <v>18968</v>
      </c>
    </row>
    <row r="20" spans="2:6" x14ac:dyDescent="0.2">
      <c r="B20" s="349"/>
      <c r="C20" s="352"/>
      <c r="D20" s="360"/>
      <c r="E20" s="191" t="s">
        <v>136</v>
      </c>
      <c r="F20" s="237">
        <f>ROUND(財源明細!F20/1000,0)</f>
        <v>127572</v>
      </c>
    </row>
    <row r="21" spans="2:6" ht="13.5" customHeight="1" x14ac:dyDescent="0.2">
      <c r="B21" s="349"/>
      <c r="C21" s="352"/>
      <c r="D21" s="358" t="s">
        <v>147</v>
      </c>
      <c r="E21" s="188" t="s">
        <v>145</v>
      </c>
      <c r="F21" s="237">
        <f>ROUND(財源明細!F21/1000,0)</f>
        <v>176255</v>
      </c>
    </row>
    <row r="22" spans="2:6" x14ac:dyDescent="0.2">
      <c r="B22" s="349"/>
      <c r="C22" s="352"/>
      <c r="D22" s="359"/>
      <c r="E22" s="188" t="s">
        <v>146</v>
      </c>
      <c r="F22" s="237">
        <f>ROUND(財源明細!F22/1000,0)</f>
        <v>122854</v>
      </c>
    </row>
    <row r="23" spans="2:6" x14ac:dyDescent="0.2">
      <c r="B23" s="349"/>
      <c r="C23" s="352"/>
      <c r="D23" s="360"/>
      <c r="E23" s="191" t="s">
        <v>136</v>
      </c>
      <c r="F23" s="237">
        <f>ROUND(財源明細!F23/1000,0)</f>
        <v>299110</v>
      </c>
    </row>
    <row r="24" spans="2:6" x14ac:dyDescent="0.2">
      <c r="B24" s="349"/>
      <c r="C24" s="353"/>
      <c r="D24" s="354" t="s">
        <v>143</v>
      </c>
      <c r="E24" s="355"/>
      <c r="F24" s="237">
        <f>ROUND(財源明細!F24/1000,0)</f>
        <v>426682</v>
      </c>
    </row>
    <row r="25" spans="2:6" x14ac:dyDescent="0.2">
      <c r="B25" s="350"/>
      <c r="C25" s="361" t="s">
        <v>9</v>
      </c>
      <c r="D25" s="362"/>
      <c r="E25" s="363"/>
      <c r="F25" s="237">
        <f>ROUND(財源明細!F25/1000,0)</f>
        <v>1454235</v>
      </c>
    </row>
    <row r="26" spans="2:6" x14ac:dyDescent="0.2">
      <c r="B26" s="346" t="s">
        <v>178</v>
      </c>
      <c r="C26" s="346"/>
      <c r="D26" s="346"/>
      <c r="E26" s="191" t="s">
        <v>179</v>
      </c>
      <c r="F26" s="237">
        <f>ROUND(財源明細!F26/1000,0)</f>
        <v>0</v>
      </c>
    </row>
    <row r="27" spans="2:6" x14ac:dyDescent="0.2">
      <c r="B27" s="346"/>
      <c r="C27" s="346"/>
      <c r="D27" s="346"/>
      <c r="E27" s="191" t="s">
        <v>180</v>
      </c>
      <c r="F27" s="237">
        <f>ROUND(財源明細!F27/1000,0)</f>
        <v>0</v>
      </c>
    </row>
    <row r="28" spans="2:6" x14ac:dyDescent="0.2">
      <c r="B28" s="346" t="s">
        <v>181</v>
      </c>
      <c r="C28" s="346"/>
      <c r="D28" s="346"/>
      <c r="E28" s="191" t="s">
        <v>179</v>
      </c>
      <c r="F28" s="237">
        <f>ROUND(財源明細!F28/1000,0)</f>
        <v>1027553</v>
      </c>
    </row>
    <row r="29" spans="2:6" x14ac:dyDescent="0.2">
      <c r="B29" s="346"/>
      <c r="C29" s="346"/>
      <c r="D29" s="346"/>
      <c r="E29" s="191" t="s">
        <v>180</v>
      </c>
      <c r="F29" s="237">
        <f>ROUND(財源明細!F29/1000,0)</f>
        <v>426682</v>
      </c>
    </row>
  </sheetData>
  <mergeCells count="11">
    <mergeCell ref="B26:D27"/>
    <mergeCell ref="B28:D29"/>
    <mergeCell ref="B2:F2"/>
    <mergeCell ref="B5:B25"/>
    <mergeCell ref="C5:C17"/>
    <mergeCell ref="D17:E17"/>
    <mergeCell ref="C18:C24"/>
    <mergeCell ref="D18:D20"/>
    <mergeCell ref="D21:D23"/>
    <mergeCell ref="D24:E24"/>
    <mergeCell ref="C25:E25"/>
  </mergeCells>
  <phoneticPr fontId="4"/>
  <printOptions horizontalCentered="1"/>
  <pageMargins left="0.59055118110236227" right="1.9685039370078741" top="0.51181102362204722" bottom="0.19685039370078741" header="0.31496062992125984" footer="0.31496062992125984"/>
  <pageSetup paperSize="9" scale="9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L21"/>
  <sheetViews>
    <sheetView view="pageBreakPreview" zoomScale="80" zoomScaleNormal="100" zoomScaleSheetLayoutView="80" workbookViewId="0">
      <selection activeCell="C12" sqref="C12"/>
    </sheetView>
  </sheetViews>
  <sheetFormatPr defaultRowHeight="13" x14ac:dyDescent="0.2"/>
  <cols>
    <col min="1" max="1" width="8.08984375" style="20" customWidth="1"/>
    <col min="2" max="2" width="5" style="20" customWidth="1"/>
    <col min="3" max="3" width="23.6328125" style="20" customWidth="1"/>
    <col min="4" max="8" width="15.6328125" style="20" customWidth="1"/>
    <col min="9" max="9" width="1.1796875" style="20" customWidth="1"/>
    <col min="10" max="10" width="12.6328125" style="20" customWidth="1"/>
    <col min="11" max="11" width="11.90625" bestFit="1" customWidth="1"/>
    <col min="12" max="12" width="14.6328125" bestFit="1" customWidth="1"/>
  </cols>
  <sheetData>
    <row r="1" spans="3:12" s="20" customFormat="1" ht="17.25" customHeight="1" x14ac:dyDescent="0.2"/>
    <row r="2" spans="3:12" s="20" customFormat="1" ht="18" customHeight="1" x14ac:dyDescent="0.2">
      <c r="C2" s="366" t="s">
        <v>148</v>
      </c>
      <c r="D2" s="367"/>
      <c r="E2" s="367"/>
      <c r="F2" s="368" t="s">
        <v>169</v>
      </c>
      <c r="G2" s="368"/>
      <c r="H2" s="368"/>
    </row>
    <row r="3" spans="3:12" s="20" customFormat="1" ht="24.9" customHeight="1" x14ac:dyDescent="0.2">
      <c r="C3" s="369" t="s">
        <v>17</v>
      </c>
      <c r="D3" s="369" t="s">
        <v>133</v>
      </c>
      <c r="E3" s="370" t="s">
        <v>149</v>
      </c>
      <c r="F3" s="369"/>
      <c r="G3" s="369"/>
      <c r="H3" s="369"/>
    </row>
    <row r="4" spans="3:12" s="21" customFormat="1" ht="27.9" customHeight="1" x14ac:dyDescent="0.2">
      <c r="C4" s="369"/>
      <c r="D4" s="369"/>
      <c r="E4" s="223" t="s">
        <v>150</v>
      </c>
      <c r="F4" s="224" t="s">
        <v>151</v>
      </c>
      <c r="G4" s="224" t="s">
        <v>152</v>
      </c>
      <c r="H4" s="224" t="s">
        <v>153</v>
      </c>
      <c r="K4" s="21" t="s">
        <v>209</v>
      </c>
    </row>
    <row r="5" spans="3:12" s="20" customFormat="1" ht="30" customHeight="1" x14ac:dyDescent="0.2">
      <c r="C5" s="192" t="s">
        <v>154</v>
      </c>
      <c r="D5" s="193">
        <v>1601347856</v>
      </c>
      <c r="E5" s="194">
        <f>299109590-3913000</f>
        <v>295196590</v>
      </c>
      <c r="F5" s="195">
        <v>125868650</v>
      </c>
      <c r="G5" s="195">
        <f>D5-E5-F5-H5</f>
        <v>778785222</v>
      </c>
      <c r="H5" s="195">
        <f>L13</f>
        <v>401497394</v>
      </c>
      <c r="J5" s="22"/>
      <c r="K5" s="20" t="s">
        <v>210</v>
      </c>
      <c r="L5" s="23">
        <v>371122490</v>
      </c>
    </row>
    <row r="6" spans="3:12" s="20" customFormat="1" ht="30" customHeight="1" x14ac:dyDescent="0.2">
      <c r="C6" s="192" t="s">
        <v>155</v>
      </c>
      <c r="D6" s="196">
        <v>511944480</v>
      </c>
      <c r="E6" s="197">
        <v>127572156</v>
      </c>
      <c r="F6" s="198">
        <v>359048350</v>
      </c>
      <c r="G6" s="195">
        <f t="shared" ref="G6:G8" si="0">D6-E6-F6-H6</f>
        <v>25323974</v>
      </c>
      <c r="H6" s="198">
        <v>0</v>
      </c>
      <c r="J6" s="22"/>
      <c r="K6" s="20" t="s">
        <v>211</v>
      </c>
      <c r="L6" s="23">
        <v>22336219</v>
      </c>
    </row>
    <row r="7" spans="3:12" s="20" customFormat="1" ht="30" customHeight="1" x14ac:dyDescent="0.2">
      <c r="C7" s="192" t="s">
        <v>156</v>
      </c>
      <c r="D7" s="196">
        <v>56675861</v>
      </c>
      <c r="E7" s="196">
        <v>0</v>
      </c>
      <c r="F7" s="196">
        <v>0</v>
      </c>
      <c r="G7" s="195">
        <f t="shared" si="0"/>
        <v>56504761</v>
      </c>
      <c r="H7" s="198">
        <v>171100</v>
      </c>
      <c r="J7" s="22"/>
      <c r="K7" s="20" t="s">
        <v>212</v>
      </c>
      <c r="L7" s="23">
        <v>2275974</v>
      </c>
    </row>
    <row r="8" spans="3:12" s="20" customFormat="1" ht="30" customHeight="1" x14ac:dyDescent="0.2">
      <c r="C8" s="192" t="s">
        <v>128</v>
      </c>
      <c r="D8" s="196">
        <v>0</v>
      </c>
      <c r="E8" s="196">
        <v>0</v>
      </c>
      <c r="F8" s="196">
        <v>0</v>
      </c>
      <c r="G8" s="198">
        <f t="shared" si="0"/>
        <v>0</v>
      </c>
      <c r="H8" s="198">
        <v>0</v>
      </c>
      <c r="J8" s="22"/>
      <c r="K8" s="20" t="s">
        <v>213</v>
      </c>
      <c r="L8" s="23">
        <v>0</v>
      </c>
    </row>
    <row r="9" spans="3:12" s="20" customFormat="1" ht="30" customHeight="1" x14ac:dyDescent="0.2">
      <c r="C9" s="199" t="s">
        <v>46</v>
      </c>
      <c r="D9" s="200">
        <f>SUM(D5:D8)</f>
        <v>2169968197</v>
      </c>
      <c r="E9" s="201">
        <f>SUM(E5:E8)</f>
        <v>422768746</v>
      </c>
      <c r="F9" s="202">
        <f t="shared" ref="F9:H9" si="1">SUM(F5:F8)</f>
        <v>484917000</v>
      </c>
      <c r="G9" s="202">
        <f t="shared" si="1"/>
        <v>860613957</v>
      </c>
      <c r="H9" s="202">
        <f t="shared" si="1"/>
        <v>401668494</v>
      </c>
      <c r="J9" s="22"/>
      <c r="K9" s="20" t="s">
        <v>214</v>
      </c>
      <c r="L9" s="23">
        <v>0</v>
      </c>
    </row>
    <row r="10" spans="3:12" s="20" customFormat="1" ht="30" customHeight="1" x14ac:dyDescent="0.2">
      <c r="C10" s="34"/>
      <c r="D10" s="35"/>
      <c r="E10" s="36"/>
      <c r="F10" s="36"/>
      <c r="G10" s="36"/>
      <c r="H10" s="36"/>
      <c r="J10" s="22"/>
      <c r="K10" s="20" t="s">
        <v>215</v>
      </c>
      <c r="L10" s="23">
        <v>442718</v>
      </c>
    </row>
    <row r="11" spans="3:12" s="23" customFormat="1" ht="36" customHeight="1" x14ac:dyDescent="0.2">
      <c r="J11" s="22"/>
      <c r="K11" s="23" t="s">
        <v>216</v>
      </c>
      <c r="L11" s="23">
        <v>5319993</v>
      </c>
    </row>
    <row r="12" spans="3:12" s="23" customFormat="1" ht="36" customHeight="1" x14ac:dyDescent="0.2">
      <c r="E12" s="23" t="s">
        <v>254</v>
      </c>
      <c r="J12" s="22"/>
    </row>
    <row r="13" spans="3:12" s="23" customFormat="1" ht="36" customHeight="1" x14ac:dyDescent="0.2">
      <c r="J13" s="22"/>
      <c r="K13" s="23" t="s">
        <v>217</v>
      </c>
      <c r="L13" s="23">
        <f>SUM(L5:L12)</f>
        <v>401497394</v>
      </c>
    </row>
    <row r="14" spans="3:12" s="23" customFormat="1" ht="36" customHeight="1" x14ac:dyDescent="0.2">
      <c r="J14" s="22"/>
    </row>
    <row r="15" spans="3:12" s="23" customFormat="1" ht="36" customHeight="1" x14ac:dyDescent="0.2">
      <c r="J15" s="22"/>
    </row>
    <row r="16" spans="3:12" s="23" customFormat="1" ht="36" customHeight="1" x14ac:dyDescent="0.2">
      <c r="J16" s="22"/>
    </row>
    <row r="17" spans="1:10" s="23" customFormat="1" ht="21.75" customHeight="1" x14ac:dyDescent="0.2"/>
    <row r="18" spans="1:10" x14ac:dyDescent="0.2">
      <c r="A18" s="23"/>
      <c r="B18" s="23"/>
      <c r="C18" s="364"/>
      <c r="D18" s="365"/>
      <c r="E18" s="365"/>
      <c r="F18" s="365"/>
      <c r="G18" s="365"/>
      <c r="H18" s="365"/>
      <c r="I18" s="23"/>
      <c r="J18" s="23"/>
    </row>
    <row r="19" spans="1:10" x14ac:dyDescent="0.2">
      <c r="A19" s="23"/>
      <c r="B19" s="23"/>
      <c r="C19" s="24"/>
      <c r="D19" s="24"/>
      <c r="E19" s="24"/>
      <c r="F19" s="24"/>
      <c r="G19" s="24"/>
      <c r="H19" s="24"/>
      <c r="I19" s="23"/>
      <c r="J19" s="23"/>
    </row>
    <row r="20" spans="1:10" x14ac:dyDescent="0.2">
      <c r="C20" s="25"/>
      <c r="D20" s="24"/>
      <c r="E20" s="25"/>
      <c r="F20" s="25"/>
      <c r="G20" s="25"/>
      <c r="H20" s="25"/>
    </row>
    <row r="21" spans="1:10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</row>
  </sheetData>
  <mergeCells count="6">
    <mergeCell ref="C18:H18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9" tint="0.39997558519241921"/>
  </sheetPr>
  <dimension ref="A1:L21"/>
  <sheetViews>
    <sheetView view="pageBreakPreview" zoomScale="80" zoomScaleNormal="100" zoomScaleSheetLayoutView="80" workbookViewId="0">
      <selection activeCell="B3" sqref="B3"/>
    </sheetView>
  </sheetViews>
  <sheetFormatPr defaultRowHeight="13" x14ac:dyDescent="0.2"/>
  <cols>
    <col min="1" max="1" width="8.08984375" style="20" customWidth="1"/>
    <col min="2" max="2" width="5" style="20" customWidth="1"/>
    <col min="3" max="3" width="23.6328125" style="20" customWidth="1"/>
    <col min="4" max="8" width="15.6328125" style="20" customWidth="1"/>
    <col min="9" max="9" width="1.1796875" style="20" customWidth="1"/>
    <col min="10" max="10" width="12.6328125" style="20" customWidth="1"/>
  </cols>
  <sheetData>
    <row r="1" spans="3:12" s="20" customFormat="1" ht="17.25" customHeight="1" x14ac:dyDescent="0.2"/>
    <row r="2" spans="3:12" s="20" customFormat="1" ht="18" customHeight="1" x14ac:dyDescent="0.2">
      <c r="C2" s="366" t="s">
        <v>148</v>
      </c>
      <c r="D2" s="367"/>
      <c r="E2" s="367"/>
      <c r="F2" s="371" t="s">
        <v>174</v>
      </c>
      <c r="G2" s="372"/>
      <c r="H2" s="372"/>
    </row>
    <row r="3" spans="3:12" s="20" customFormat="1" ht="24.9" customHeight="1" x14ac:dyDescent="0.2">
      <c r="C3" s="369" t="s">
        <v>17</v>
      </c>
      <c r="D3" s="369" t="s">
        <v>133</v>
      </c>
      <c r="E3" s="370" t="s">
        <v>149</v>
      </c>
      <c r="F3" s="369"/>
      <c r="G3" s="369"/>
      <c r="H3" s="369"/>
    </row>
    <row r="4" spans="3:12" s="21" customFormat="1" ht="27.9" customHeight="1" x14ac:dyDescent="0.2">
      <c r="C4" s="369"/>
      <c r="D4" s="369"/>
      <c r="E4" s="223" t="s">
        <v>150</v>
      </c>
      <c r="F4" s="224" t="s">
        <v>151</v>
      </c>
      <c r="G4" s="224" t="s">
        <v>152</v>
      </c>
      <c r="H4" s="224" t="s">
        <v>153</v>
      </c>
    </row>
    <row r="5" spans="3:12" s="20" customFormat="1" ht="30" customHeight="1" x14ac:dyDescent="0.2">
      <c r="C5" s="192" t="s">
        <v>154</v>
      </c>
      <c r="D5" s="193">
        <f>ROUND(財源情報明細!D5/1000,0)</f>
        <v>1601348</v>
      </c>
      <c r="E5" s="193">
        <f>ROUND(財源情報明細!E5/1000,0)</f>
        <v>295197</v>
      </c>
      <c r="F5" s="193">
        <f>ROUND(財源情報明細!F5/1000,0)</f>
        <v>125869</v>
      </c>
      <c r="G5" s="193">
        <f>ROUND(財源情報明細!G5/1000,0)</f>
        <v>778785</v>
      </c>
      <c r="H5" s="193">
        <f>ROUND(財源情報明細!H5/1000,0)</f>
        <v>401497</v>
      </c>
      <c r="J5" s="22"/>
      <c r="L5" s="26"/>
    </row>
    <row r="6" spans="3:12" s="20" customFormat="1" ht="30" customHeight="1" x14ac:dyDescent="0.2">
      <c r="C6" s="192" t="s">
        <v>155</v>
      </c>
      <c r="D6" s="193">
        <f>ROUND(財源情報明細!D6/1000,0)</f>
        <v>511944</v>
      </c>
      <c r="E6" s="193">
        <f>ROUND(財源情報明細!E6/1000,0)</f>
        <v>127572</v>
      </c>
      <c r="F6" s="193">
        <f>ROUND(財源情報明細!F6/1000,0)</f>
        <v>359048</v>
      </c>
      <c r="G6" s="193">
        <f>ROUND(財源情報明細!G6/1000,0)</f>
        <v>25324</v>
      </c>
      <c r="H6" s="193">
        <f>ROUND(財源情報明細!H6/1000,0)</f>
        <v>0</v>
      </c>
      <c r="J6" s="22"/>
    </row>
    <row r="7" spans="3:12" s="20" customFormat="1" ht="30" customHeight="1" x14ac:dyDescent="0.2">
      <c r="C7" s="192" t="s">
        <v>156</v>
      </c>
      <c r="D7" s="193">
        <f>ROUND(財源情報明細!D7/1000,0)</f>
        <v>56676</v>
      </c>
      <c r="E7" s="193">
        <f>ROUND(財源情報明細!E7/1000,0)</f>
        <v>0</v>
      </c>
      <c r="F7" s="193">
        <f>ROUND(財源情報明細!F7/1000,0)</f>
        <v>0</v>
      </c>
      <c r="G7" s="193">
        <f>ROUND(財源情報明細!G7/1000,0)</f>
        <v>56505</v>
      </c>
      <c r="H7" s="193">
        <f>ROUND(財源情報明細!H7/1000,0)</f>
        <v>171</v>
      </c>
      <c r="J7" s="22"/>
    </row>
    <row r="8" spans="3:12" s="20" customFormat="1" ht="30" customHeight="1" x14ac:dyDescent="0.2">
      <c r="C8" s="192" t="s">
        <v>128</v>
      </c>
      <c r="D8" s="193">
        <f>ROUND(財源情報明細!D8/1000,0)</f>
        <v>0</v>
      </c>
      <c r="E8" s="193">
        <f>ROUND(財源情報明細!E8/1000,0)</f>
        <v>0</v>
      </c>
      <c r="F8" s="193">
        <f>ROUND(財源情報明細!F8/1000,0)</f>
        <v>0</v>
      </c>
      <c r="G8" s="193">
        <f>ROUND(財源情報明細!G8/1000,0)</f>
        <v>0</v>
      </c>
      <c r="H8" s="193">
        <f>ROUND(財源情報明細!H8/1000,0)</f>
        <v>0</v>
      </c>
      <c r="J8" s="22"/>
    </row>
    <row r="9" spans="3:12" s="20" customFormat="1" ht="30" customHeight="1" x14ac:dyDescent="0.2">
      <c r="C9" s="199" t="s">
        <v>46</v>
      </c>
      <c r="D9" s="193">
        <f>ROUND(財源情報明細!D9/1000,0)</f>
        <v>2169968</v>
      </c>
      <c r="E9" s="193">
        <f>ROUND(財源情報明細!E9/1000,0)</f>
        <v>422769</v>
      </c>
      <c r="F9" s="193">
        <f>ROUND(財源情報明細!F9/1000,0)</f>
        <v>484917</v>
      </c>
      <c r="G9" s="193">
        <f>ROUND(財源情報明細!G9/1000,0)</f>
        <v>860614</v>
      </c>
      <c r="H9" s="193">
        <f>ROUND(財源情報明細!H9/1000,0)</f>
        <v>401668</v>
      </c>
      <c r="J9" s="22"/>
    </row>
    <row r="10" spans="3:12" s="20" customFormat="1" ht="30" customHeight="1" x14ac:dyDescent="0.2">
      <c r="C10" s="34"/>
      <c r="D10" s="35"/>
      <c r="E10" s="36"/>
      <c r="F10" s="36"/>
      <c r="G10" s="36"/>
      <c r="H10" s="36"/>
      <c r="J10" s="22"/>
    </row>
    <row r="11" spans="3:12" s="23" customFormat="1" ht="36" customHeight="1" x14ac:dyDescent="0.2">
      <c r="J11" s="22"/>
    </row>
    <row r="12" spans="3:12" s="23" customFormat="1" ht="36" customHeight="1" x14ac:dyDescent="0.2">
      <c r="J12" s="22"/>
    </row>
    <row r="13" spans="3:12" s="23" customFormat="1" ht="36" customHeight="1" x14ac:dyDescent="0.2">
      <c r="J13" s="22"/>
    </row>
    <row r="14" spans="3:12" s="23" customFormat="1" ht="36" customHeight="1" x14ac:dyDescent="0.2">
      <c r="J14" s="22"/>
    </row>
    <row r="15" spans="3:12" s="23" customFormat="1" ht="36" customHeight="1" x14ac:dyDescent="0.2">
      <c r="J15" s="22"/>
    </row>
    <row r="16" spans="3:12" s="23" customFormat="1" ht="36" customHeight="1" x14ac:dyDescent="0.2">
      <c r="J16" s="22"/>
    </row>
    <row r="17" spans="1:10" s="23" customFormat="1" ht="21.75" customHeight="1" x14ac:dyDescent="0.2"/>
    <row r="18" spans="1:10" x14ac:dyDescent="0.2">
      <c r="A18" s="23"/>
      <c r="B18" s="23"/>
      <c r="C18" s="364"/>
      <c r="D18" s="365"/>
      <c r="E18" s="365"/>
      <c r="F18" s="365"/>
      <c r="G18" s="365"/>
      <c r="H18" s="365"/>
      <c r="I18" s="23"/>
      <c r="J18" s="23"/>
    </row>
    <row r="19" spans="1:10" x14ac:dyDescent="0.2">
      <c r="A19" s="23"/>
      <c r="B19" s="23"/>
      <c r="C19" s="24"/>
      <c r="D19" s="24"/>
      <c r="E19" s="24"/>
      <c r="F19" s="24"/>
      <c r="G19" s="24"/>
      <c r="H19" s="24"/>
      <c r="I19" s="23"/>
      <c r="J19" s="23"/>
    </row>
    <row r="20" spans="1:10" x14ac:dyDescent="0.2">
      <c r="C20" s="25"/>
      <c r="D20" s="24"/>
      <c r="E20" s="25"/>
      <c r="F20" s="25"/>
      <c r="G20" s="25"/>
      <c r="H20" s="25"/>
    </row>
    <row r="21" spans="1:10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</row>
  </sheetData>
  <mergeCells count="6">
    <mergeCell ref="C18:H18"/>
    <mergeCell ref="C2:E2"/>
    <mergeCell ref="F2:H2"/>
    <mergeCell ref="C3:C4"/>
    <mergeCell ref="D3:D4"/>
    <mergeCell ref="E3:H3"/>
  </mergeCells>
  <phoneticPr fontId="4"/>
  <printOptions horizontalCentered="1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8"/>
  <sheetViews>
    <sheetView view="pageBreakPreview" zoomScale="80" zoomScaleNormal="178" zoomScaleSheetLayoutView="80" workbookViewId="0">
      <selection activeCell="C5" sqref="C5"/>
    </sheetView>
  </sheetViews>
  <sheetFormatPr defaultColWidth="9" defaultRowHeight="13" x14ac:dyDescent="0.2"/>
  <cols>
    <col min="1" max="1" width="0.81640625" style="49" customWidth="1"/>
    <col min="2" max="2" width="26" style="49" customWidth="1"/>
    <col min="3" max="3" width="38.6328125" style="49" customWidth="1"/>
    <col min="4" max="4" width="0.36328125" style="49" customWidth="1"/>
    <col min="5" max="16384" width="9" style="49"/>
  </cols>
  <sheetData>
    <row r="1" spans="1:3" ht="24.75" customHeight="1" x14ac:dyDescent="0.2">
      <c r="B1" s="50"/>
      <c r="C1" s="50"/>
    </row>
    <row r="2" spans="1:3" ht="14" x14ac:dyDescent="0.2">
      <c r="B2" s="347" t="s">
        <v>157</v>
      </c>
      <c r="C2" s="347"/>
    </row>
    <row r="3" spans="1:3" ht="14" x14ac:dyDescent="0.2">
      <c r="B3" s="132" t="s">
        <v>158</v>
      </c>
      <c r="C3" s="68" t="s">
        <v>169</v>
      </c>
    </row>
    <row r="4" spans="1:3" ht="18.899999999999999" customHeight="1" x14ac:dyDescent="0.2">
      <c r="A4" s="52"/>
      <c r="B4" s="225" t="s">
        <v>60</v>
      </c>
      <c r="C4" s="225" t="s">
        <v>126</v>
      </c>
    </row>
    <row r="5" spans="1:3" ht="15" customHeight="1" x14ac:dyDescent="0.2">
      <c r="A5" s="52"/>
      <c r="B5" s="203" t="s">
        <v>159</v>
      </c>
      <c r="C5" s="204">
        <v>62564769</v>
      </c>
    </row>
    <row r="6" spans="1:3" ht="15" customHeight="1" x14ac:dyDescent="0.2">
      <c r="A6" s="52"/>
      <c r="B6" s="205" t="s">
        <v>9</v>
      </c>
      <c r="C6" s="203">
        <f>SUM(C5:C5)</f>
        <v>62564769</v>
      </c>
    </row>
    <row r="7" spans="1:3" ht="2" customHeight="1" x14ac:dyDescent="0.2">
      <c r="B7" s="50"/>
      <c r="C7" s="50"/>
    </row>
    <row r="8" spans="1:3" x14ac:dyDescent="0.2">
      <c r="B8" s="50"/>
      <c r="C8" s="50"/>
    </row>
  </sheetData>
  <mergeCells count="1">
    <mergeCell ref="B2:C2"/>
  </mergeCells>
  <phoneticPr fontId="4"/>
  <printOptions horizontalCentered="1"/>
  <pageMargins left="0" right="2.3622047244094491" top="0.78740157480314965" bottom="0.74803149606299213" header="0" footer="0"/>
  <pageSetup paperSize="9" scale="1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9" tint="0.39997558519241921"/>
  </sheetPr>
  <dimension ref="A1:C8"/>
  <sheetViews>
    <sheetView view="pageBreakPreview" zoomScale="80" zoomScaleNormal="178" zoomScaleSheetLayoutView="80" workbookViewId="0">
      <selection activeCell="C7" sqref="C7"/>
    </sheetView>
  </sheetViews>
  <sheetFormatPr defaultColWidth="9" defaultRowHeight="13" x14ac:dyDescent="0.2"/>
  <cols>
    <col min="1" max="1" width="0.81640625" style="49" customWidth="1"/>
    <col min="2" max="2" width="26" style="49" customWidth="1"/>
    <col min="3" max="3" width="38.6328125" style="49" customWidth="1"/>
    <col min="4" max="4" width="0.36328125" style="49" customWidth="1"/>
    <col min="5" max="16384" width="9" style="49"/>
  </cols>
  <sheetData>
    <row r="1" spans="1:3" ht="24.75" customHeight="1" x14ac:dyDescent="0.2">
      <c r="B1" s="50"/>
      <c r="C1" s="50"/>
    </row>
    <row r="2" spans="1:3" ht="14" x14ac:dyDescent="0.2">
      <c r="B2" s="347" t="s">
        <v>157</v>
      </c>
      <c r="C2" s="347"/>
    </row>
    <row r="3" spans="1:3" ht="14" x14ac:dyDescent="0.2">
      <c r="B3" s="132" t="s">
        <v>158</v>
      </c>
      <c r="C3" s="68" t="s">
        <v>174</v>
      </c>
    </row>
    <row r="4" spans="1:3" ht="18.899999999999999" customHeight="1" x14ac:dyDescent="0.2">
      <c r="A4" s="52"/>
      <c r="B4" s="225" t="s">
        <v>60</v>
      </c>
      <c r="C4" s="225" t="s">
        <v>126</v>
      </c>
    </row>
    <row r="5" spans="1:3" ht="15" customHeight="1" x14ac:dyDescent="0.2">
      <c r="A5" s="52"/>
      <c r="B5" s="203" t="s">
        <v>159</v>
      </c>
      <c r="C5" s="204">
        <f>ROUND(資金明細!C5/1000,0)</f>
        <v>62565</v>
      </c>
    </row>
    <row r="6" spans="1:3" ht="15" customHeight="1" x14ac:dyDescent="0.2">
      <c r="A6" s="52"/>
      <c r="B6" s="205" t="s">
        <v>9</v>
      </c>
      <c r="C6" s="204">
        <f>ROUND(資金明細!C6/1000,0)</f>
        <v>62565</v>
      </c>
    </row>
    <row r="7" spans="1:3" ht="2" customHeight="1" x14ac:dyDescent="0.2">
      <c r="B7" s="50"/>
      <c r="C7" s="50"/>
    </row>
    <row r="8" spans="1:3" x14ac:dyDescent="0.2">
      <c r="B8" s="50"/>
      <c r="C8" s="50"/>
    </row>
  </sheetData>
  <mergeCells count="1">
    <mergeCell ref="B2:C2"/>
  </mergeCells>
  <phoneticPr fontId="4"/>
  <printOptions horizontalCentered="1"/>
  <pageMargins left="0" right="2.3622047244094491" top="0.78740157480314965" bottom="0.74803149606299213" header="0" footer="0"/>
  <pageSetup paperSize="9" scale="1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1"/>
  <sheetViews>
    <sheetView view="pageBreakPreview" zoomScaleNormal="80" zoomScaleSheetLayoutView="100" workbookViewId="0">
      <selection activeCell="K20" sqref="K20"/>
    </sheetView>
  </sheetViews>
  <sheetFormatPr defaultColWidth="8.90625" defaultRowHeight="13" x14ac:dyDescent="0.2"/>
  <cols>
    <col min="1" max="1" width="1.6328125" style="99" customWidth="1"/>
    <col min="2" max="2" width="36.36328125" style="99" customWidth="1"/>
    <col min="3" max="12" width="20.26953125" style="99" customWidth="1"/>
    <col min="13" max="13" width="1.1796875" style="99" customWidth="1"/>
    <col min="14" max="16384" width="8.90625" style="99"/>
  </cols>
  <sheetData>
    <row r="1" spans="1:13" ht="34.5" customHeight="1" x14ac:dyDescent="0.2">
      <c r="A1" s="97"/>
      <c r="B1" s="125" t="s">
        <v>164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3" ht="20.149999999999999" customHeight="1" x14ac:dyDescent="0.2">
      <c r="A2" s="102"/>
      <c r="B2" s="103" t="s">
        <v>162</v>
      </c>
      <c r="C2" s="104"/>
      <c r="D2" s="104"/>
      <c r="E2" s="104"/>
      <c r="F2" s="104"/>
      <c r="G2" s="104"/>
      <c r="H2" s="104"/>
      <c r="I2" s="104"/>
      <c r="J2" s="104"/>
      <c r="K2" s="105" t="s">
        <v>169</v>
      </c>
      <c r="L2" s="104"/>
      <c r="M2" s="102"/>
    </row>
    <row r="3" spans="1:13" ht="50.15" customHeight="1" x14ac:dyDescent="0.2">
      <c r="A3" s="106"/>
      <c r="B3" s="207" t="s">
        <v>48</v>
      </c>
      <c r="C3" s="208" t="s">
        <v>49</v>
      </c>
      <c r="D3" s="208" t="s">
        <v>50</v>
      </c>
      <c r="E3" s="208" t="s">
        <v>51</v>
      </c>
      <c r="F3" s="208" t="s">
        <v>52</v>
      </c>
      <c r="G3" s="208" t="s">
        <v>53</v>
      </c>
      <c r="H3" s="208" t="s">
        <v>54</v>
      </c>
      <c r="I3" s="208" t="s">
        <v>55</v>
      </c>
      <c r="J3" s="208" t="s">
        <v>56</v>
      </c>
      <c r="K3" s="208" t="s">
        <v>47</v>
      </c>
      <c r="L3" s="107"/>
      <c r="M3" s="106"/>
    </row>
    <row r="4" spans="1:13" ht="39.9" customHeight="1" x14ac:dyDescent="0.2">
      <c r="A4" s="106"/>
      <c r="B4" s="108" t="s">
        <v>185</v>
      </c>
      <c r="C4" s="108">
        <v>55000000</v>
      </c>
      <c r="D4" s="108">
        <v>27511802</v>
      </c>
      <c r="E4" s="108">
        <v>6472721</v>
      </c>
      <c r="F4" s="108">
        <f t="shared" ref="F4" si="0">D4-E4</f>
        <v>21039081</v>
      </c>
      <c r="G4" s="108">
        <v>60000000</v>
      </c>
      <c r="H4" s="227">
        <f>C4/G4</f>
        <v>0.91666666666666663</v>
      </c>
      <c r="I4" s="108">
        <f t="shared" ref="I4" si="1">F4*H4</f>
        <v>19285824.25</v>
      </c>
      <c r="J4" s="101">
        <v>35714176</v>
      </c>
      <c r="K4" s="109">
        <v>55000000</v>
      </c>
      <c r="L4" s="107"/>
      <c r="M4" s="106"/>
    </row>
    <row r="5" spans="1:13" ht="39.9" customHeight="1" x14ac:dyDescent="0.2">
      <c r="A5" s="106"/>
      <c r="B5" s="110" t="s">
        <v>9</v>
      </c>
      <c r="C5" s="109">
        <f>SUM(C4:C4)</f>
        <v>55000000</v>
      </c>
      <c r="D5" s="108">
        <f>SUM(D4:D4)</f>
        <v>27511802</v>
      </c>
      <c r="E5" s="108">
        <f>SUM(E4:E4)</f>
        <v>6472721</v>
      </c>
      <c r="F5" s="108">
        <f>SUM(F4:F4)</f>
        <v>21039081</v>
      </c>
      <c r="G5" s="108">
        <f>SUM(G4:G4)</f>
        <v>60000000</v>
      </c>
      <c r="H5" s="101" t="s">
        <v>183</v>
      </c>
      <c r="I5" s="108">
        <f>SUM(I4:I4)</f>
        <v>19285824.25</v>
      </c>
      <c r="J5" s="108">
        <f>SUM(J4:J4)</f>
        <v>35714176</v>
      </c>
      <c r="K5" s="108">
        <f>SUM(K4:K4)</f>
        <v>55000000</v>
      </c>
      <c r="L5" s="107"/>
      <c r="M5" s="106"/>
    </row>
    <row r="6" spans="1:13" ht="12" customHeight="1" x14ac:dyDescent="0.2">
      <c r="A6" s="106"/>
      <c r="B6" s="111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6"/>
    </row>
    <row r="7" spans="1:13" ht="20.149999999999999" customHeight="1" x14ac:dyDescent="0.2">
      <c r="A7" s="102"/>
      <c r="B7" s="103" t="s">
        <v>163</v>
      </c>
      <c r="C7" s="104"/>
      <c r="D7" s="104"/>
      <c r="E7" s="104"/>
      <c r="F7" s="104"/>
      <c r="G7" s="104"/>
      <c r="H7" s="104"/>
      <c r="I7" s="104"/>
      <c r="J7" s="104"/>
      <c r="K7" s="112"/>
      <c r="L7" s="105" t="s">
        <v>169</v>
      </c>
      <c r="M7" s="102"/>
    </row>
    <row r="8" spans="1:13" ht="50.15" customHeight="1" x14ac:dyDescent="0.2">
      <c r="A8" s="106"/>
      <c r="B8" s="207" t="s">
        <v>48</v>
      </c>
      <c r="C8" s="208" t="s">
        <v>57</v>
      </c>
      <c r="D8" s="208" t="s">
        <v>50</v>
      </c>
      <c r="E8" s="208" t="s">
        <v>51</v>
      </c>
      <c r="F8" s="208" t="s">
        <v>52</v>
      </c>
      <c r="G8" s="208" t="s">
        <v>53</v>
      </c>
      <c r="H8" s="208" t="s">
        <v>54</v>
      </c>
      <c r="I8" s="208" t="s">
        <v>55</v>
      </c>
      <c r="J8" s="208" t="s">
        <v>58</v>
      </c>
      <c r="K8" s="208" t="s">
        <v>59</v>
      </c>
      <c r="L8" s="208" t="s">
        <v>47</v>
      </c>
      <c r="M8" s="106"/>
    </row>
    <row r="9" spans="1:13" ht="39.9" customHeight="1" x14ac:dyDescent="0.2">
      <c r="A9" s="106"/>
      <c r="B9" s="96" t="s">
        <v>186</v>
      </c>
      <c r="C9" s="108">
        <v>11750000</v>
      </c>
      <c r="D9" s="108">
        <v>3066928657</v>
      </c>
      <c r="E9" s="108">
        <v>1012366660</v>
      </c>
      <c r="F9" s="108">
        <f>D9-E9</f>
        <v>2054561997</v>
      </c>
      <c r="G9" s="108">
        <v>479750000</v>
      </c>
      <c r="H9" s="228">
        <f>C9/G9</f>
        <v>2.4491922876498175E-2</v>
      </c>
      <c r="I9" s="108">
        <f>F9*H9</f>
        <v>50320173.975508079</v>
      </c>
      <c r="J9" s="101">
        <v>0</v>
      </c>
      <c r="K9" s="108">
        <f>C9-J9</f>
        <v>11750000</v>
      </c>
      <c r="L9" s="108">
        <v>11750000</v>
      </c>
      <c r="M9" s="106"/>
    </row>
    <row r="10" spans="1:13" ht="39.9" customHeight="1" x14ac:dyDescent="0.2">
      <c r="A10" s="106"/>
      <c r="B10" s="108" t="s">
        <v>187</v>
      </c>
      <c r="C10" s="108">
        <v>210000</v>
      </c>
      <c r="D10" s="108">
        <v>185795155086</v>
      </c>
      <c r="E10" s="108">
        <v>178000972253</v>
      </c>
      <c r="F10" s="108">
        <f t="shared" ref="F10:F19" si="2">D10-E10</f>
        <v>7794182833</v>
      </c>
      <c r="G10" s="108">
        <v>4473760000</v>
      </c>
      <c r="H10" s="228">
        <f t="shared" ref="H10:H19" si="3">C10/G10</f>
        <v>4.6940381245305963E-5</v>
      </c>
      <c r="I10" s="108">
        <f t="shared" ref="I10:I19" si="4">F10*H10</f>
        <v>365861.91367663891</v>
      </c>
      <c r="J10" s="101">
        <v>0</v>
      </c>
      <c r="K10" s="108">
        <f t="shared" ref="K10:K19" si="5">C10-J10</f>
        <v>210000</v>
      </c>
      <c r="L10" s="108">
        <v>210000</v>
      </c>
      <c r="M10" s="106"/>
    </row>
    <row r="11" spans="1:13" ht="39.9" customHeight="1" x14ac:dyDescent="0.2">
      <c r="A11" s="106"/>
      <c r="B11" s="108" t="s">
        <v>189</v>
      </c>
      <c r="C11" s="108">
        <v>1800000</v>
      </c>
      <c r="D11" s="108">
        <v>303496755973</v>
      </c>
      <c r="E11" s="108">
        <v>234797588943</v>
      </c>
      <c r="F11" s="108">
        <f t="shared" si="2"/>
        <v>68699167030</v>
      </c>
      <c r="G11" s="108">
        <v>45864500000</v>
      </c>
      <c r="H11" s="228">
        <f t="shared" si="3"/>
        <v>3.9246039965550695E-5</v>
      </c>
      <c r="I11" s="108">
        <f t="shared" si="4"/>
        <v>2696170.2548594228</v>
      </c>
      <c r="J11" s="101">
        <v>0</v>
      </c>
      <c r="K11" s="108">
        <f t="shared" si="5"/>
        <v>1800000</v>
      </c>
      <c r="L11" s="108">
        <v>1800000</v>
      </c>
      <c r="M11" s="106"/>
    </row>
    <row r="12" spans="1:13" ht="39.9" customHeight="1" x14ac:dyDescent="0.2">
      <c r="A12" s="106"/>
      <c r="B12" s="108" t="s">
        <v>188</v>
      </c>
      <c r="C12" s="108">
        <v>981000</v>
      </c>
      <c r="D12" s="108">
        <v>292674580559</v>
      </c>
      <c r="E12" s="108">
        <v>267634300664</v>
      </c>
      <c r="F12" s="108">
        <f t="shared" si="2"/>
        <v>25040279895</v>
      </c>
      <c r="G12" s="108">
        <v>5248224000</v>
      </c>
      <c r="H12" s="228">
        <f t="shared" si="3"/>
        <v>1.8692037534983263E-4</v>
      </c>
      <c r="I12" s="108">
        <f t="shared" si="4"/>
        <v>4680538.5168382674</v>
      </c>
      <c r="J12" s="101">
        <v>0</v>
      </c>
      <c r="K12" s="108">
        <f t="shared" si="5"/>
        <v>981000</v>
      </c>
      <c r="L12" s="108">
        <v>981000</v>
      </c>
      <c r="M12" s="106"/>
    </row>
    <row r="13" spans="1:13" ht="39.9" customHeight="1" x14ac:dyDescent="0.2">
      <c r="A13" s="106"/>
      <c r="B13" s="108" t="s">
        <v>190</v>
      </c>
      <c r="C13" s="108">
        <v>5003000</v>
      </c>
      <c r="D13" s="108">
        <v>60936835</v>
      </c>
      <c r="E13" s="108">
        <v>9201186</v>
      </c>
      <c r="F13" s="108">
        <f t="shared" si="2"/>
        <v>51735649</v>
      </c>
      <c r="G13" s="108">
        <v>28326000</v>
      </c>
      <c r="H13" s="228">
        <f t="shared" si="3"/>
        <v>0.17662218456541692</v>
      </c>
      <c r="I13" s="108">
        <f t="shared" si="4"/>
        <v>9137663.3462896273</v>
      </c>
      <c r="J13" s="101">
        <v>0</v>
      </c>
      <c r="K13" s="108">
        <f t="shared" si="5"/>
        <v>5003000</v>
      </c>
      <c r="L13" s="108">
        <v>5003000</v>
      </c>
      <c r="M13" s="106"/>
    </row>
    <row r="14" spans="1:13" ht="39.9" customHeight="1" x14ac:dyDescent="0.2">
      <c r="A14" s="106"/>
      <c r="B14" s="108" t="s">
        <v>191</v>
      </c>
      <c r="C14" s="108">
        <v>20000</v>
      </c>
      <c r="D14" s="108">
        <v>2745303110</v>
      </c>
      <c r="E14" s="108">
        <v>656645364</v>
      </c>
      <c r="F14" s="108">
        <f t="shared" si="2"/>
        <v>2088657746</v>
      </c>
      <c r="G14" s="108">
        <v>400000000</v>
      </c>
      <c r="H14" s="228">
        <f t="shared" si="3"/>
        <v>5.0000000000000002E-5</v>
      </c>
      <c r="I14" s="108">
        <f t="shared" si="4"/>
        <v>104432.8873</v>
      </c>
      <c r="J14" s="101">
        <v>0</v>
      </c>
      <c r="K14" s="108">
        <f t="shared" si="5"/>
        <v>20000</v>
      </c>
      <c r="L14" s="108">
        <v>20000</v>
      </c>
      <c r="M14" s="106"/>
    </row>
    <row r="15" spans="1:13" ht="39.9" customHeight="1" x14ac:dyDescent="0.2">
      <c r="A15" s="106"/>
      <c r="B15" s="108" t="s">
        <v>192</v>
      </c>
      <c r="C15" s="108">
        <v>604782</v>
      </c>
      <c r="D15" s="108">
        <v>441635700</v>
      </c>
      <c r="E15" s="108">
        <v>2204986</v>
      </c>
      <c r="F15" s="108">
        <f t="shared" si="2"/>
        <v>439430714</v>
      </c>
      <c r="G15" s="108">
        <v>433077000</v>
      </c>
      <c r="H15" s="228">
        <f t="shared" si="3"/>
        <v>1.3964768389916804E-3</v>
      </c>
      <c r="I15" s="108">
        <f t="shared" si="4"/>
        <v>613654.81444257719</v>
      </c>
      <c r="J15" s="101">
        <v>0</v>
      </c>
      <c r="K15" s="108">
        <f t="shared" si="5"/>
        <v>604782</v>
      </c>
      <c r="L15" s="108">
        <v>604782</v>
      </c>
      <c r="M15" s="106"/>
    </row>
    <row r="16" spans="1:13" ht="39.9" customHeight="1" x14ac:dyDescent="0.2">
      <c r="A16" s="106"/>
      <c r="B16" s="108" t="s">
        <v>193</v>
      </c>
      <c r="C16" s="108">
        <v>316000</v>
      </c>
      <c r="D16" s="108">
        <v>1511468773</v>
      </c>
      <c r="E16" s="108">
        <v>23839489</v>
      </c>
      <c r="F16" s="108">
        <f t="shared" si="2"/>
        <v>1487629284</v>
      </c>
      <c r="G16" s="108">
        <v>1487629284</v>
      </c>
      <c r="H16" s="228">
        <f t="shared" si="3"/>
        <v>2.1241851272941196E-4</v>
      </c>
      <c r="I16" s="108">
        <f t="shared" si="4"/>
        <v>316000</v>
      </c>
      <c r="J16" s="101">
        <v>0</v>
      </c>
      <c r="K16" s="108">
        <f t="shared" si="5"/>
        <v>316000</v>
      </c>
      <c r="L16" s="108">
        <v>316000</v>
      </c>
      <c r="M16" s="106"/>
    </row>
    <row r="17" spans="1:13" ht="39.9" customHeight="1" x14ac:dyDescent="0.2">
      <c r="A17" s="106"/>
      <c r="B17" s="108" t="s">
        <v>194</v>
      </c>
      <c r="C17" s="108">
        <v>46000</v>
      </c>
      <c r="D17" s="108">
        <v>1130435404</v>
      </c>
      <c r="E17" s="108">
        <v>115633765</v>
      </c>
      <c r="F17" s="108">
        <f t="shared" si="2"/>
        <v>1014801639</v>
      </c>
      <c r="G17" s="108">
        <v>78165558</v>
      </c>
      <c r="H17" s="228">
        <f t="shared" si="3"/>
        <v>5.884944875593417E-4</v>
      </c>
      <c r="I17" s="108">
        <f t="shared" si="4"/>
        <v>597205.17051768512</v>
      </c>
      <c r="J17" s="101">
        <v>0</v>
      </c>
      <c r="K17" s="108">
        <f t="shared" si="5"/>
        <v>46000</v>
      </c>
      <c r="L17" s="108">
        <v>46000</v>
      </c>
      <c r="M17" s="106"/>
    </row>
    <row r="18" spans="1:13" ht="39.9" customHeight="1" x14ac:dyDescent="0.2">
      <c r="A18" s="106"/>
      <c r="B18" s="108" t="s">
        <v>195</v>
      </c>
      <c r="C18" s="108">
        <v>5821000</v>
      </c>
      <c r="D18" s="108">
        <v>2093244977</v>
      </c>
      <c r="E18" s="108">
        <v>67748320</v>
      </c>
      <c r="F18" s="108">
        <f t="shared" si="2"/>
        <v>2025496657</v>
      </c>
      <c r="G18" s="108">
        <v>1908650000</v>
      </c>
      <c r="H18" s="228">
        <f t="shared" si="3"/>
        <v>3.0497995965734943E-3</v>
      </c>
      <c r="I18" s="108">
        <f t="shared" si="4"/>
        <v>6177358.8873795616</v>
      </c>
      <c r="J18" s="101">
        <v>0</v>
      </c>
      <c r="K18" s="108">
        <f t="shared" si="5"/>
        <v>5821000</v>
      </c>
      <c r="L18" s="108">
        <v>5821000</v>
      </c>
      <c r="M18" s="106"/>
    </row>
    <row r="19" spans="1:13" ht="39.9" customHeight="1" x14ac:dyDescent="0.2">
      <c r="A19" s="106"/>
      <c r="B19" s="108" t="s">
        <v>196</v>
      </c>
      <c r="C19" s="108">
        <v>100000</v>
      </c>
      <c r="D19" s="108">
        <v>24857606000000</v>
      </c>
      <c r="E19" s="108">
        <v>24516985000000</v>
      </c>
      <c r="F19" s="108">
        <f t="shared" si="2"/>
        <v>340621000000</v>
      </c>
      <c r="G19" s="108">
        <v>16602000000</v>
      </c>
      <c r="H19" s="228">
        <f t="shared" si="3"/>
        <v>6.0233706782315385E-6</v>
      </c>
      <c r="I19" s="108">
        <f t="shared" si="4"/>
        <v>2051686.5437899048</v>
      </c>
      <c r="J19" s="101">
        <v>0</v>
      </c>
      <c r="K19" s="108">
        <f t="shared" si="5"/>
        <v>100000</v>
      </c>
      <c r="L19" s="108">
        <v>100000</v>
      </c>
      <c r="M19" s="106"/>
    </row>
    <row r="20" spans="1:13" ht="39.9" customHeight="1" x14ac:dyDescent="0.2">
      <c r="A20" s="106"/>
      <c r="B20" s="110" t="s">
        <v>9</v>
      </c>
      <c r="C20" s="108">
        <f>SUM(C9:C19)</f>
        <v>26651782</v>
      </c>
      <c r="D20" s="108">
        <f>SUM(D9:D19)</f>
        <v>25650622445074</v>
      </c>
      <c r="E20" s="108">
        <f>SUM(E9:E19)</f>
        <v>25199305501630</v>
      </c>
      <c r="F20" s="108">
        <f>SUM(F9:F19)</f>
        <v>451316943444</v>
      </c>
      <c r="G20" s="108">
        <f>SUM(G9:G19)</f>
        <v>77004081842</v>
      </c>
      <c r="H20" s="101" t="s">
        <v>171</v>
      </c>
      <c r="I20" s="108">
        <f>SUM(I9:I19)</f>
        <v>77060746.310601771</v>
      </c>
      <c r="J20" s="108">
        <f>SUM(J9:J19)</f>
        <v>0</v>
      </c>
      <c r="K20" s="109">
        <f>SUM(K9:K19)</f>
        <v>26651782</v>
      </c>
      <c r="L20" s="108">
        <f>SUM(L9:L19)</f>
        <v>26651782</v>
      </c>
      <c r="M20" s="106"/>
    </row>
    <row r="21" spans="1:13" ht="6.75" customHeight="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</sheetData>
  <autoFilter ref="A8:N20" xr:uid="{00000000-0001-0000-0200-000000000000}"/>
  <phoneticPr fontId="4"/>
  <pageMargins left="0.70866141732283472" right="0.70866141732283472" top="0.31496062992125984" bottom="0.31496062992125984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39997558519241921"/>
  </sheetPr>
  <dimension ref="A1:M21"/>
  <sheetViews>
    <sheetView view="pageBreakPreview" zoomScaleNormal="80" zoomScaleSheetLayoutView="100" workbookViewId="0">
      <selection activeCell="D12" sqref="D12"/>
    </sheetView>
  </sheetViews>
  <sheetFormatPr defaultColWidth="8.90625" defaultRowHeight="13" x14ac:dyDescent="0.2"/>
  <cols>
    <col min="1" max="1" width="1.6328125" style="37" customWidth="1"/>
    <col min="2" max="2" width="36.453125" style="95" customWidth="1"/>
    <col min="3" max="3" width="17.453125" style="37" customWidth="1"/>
    <col min="4" max="8" width="15.81640625" style="37" customWidth="1"/>
    <col min="9" max="9" width="16.81640625" style="37" customWidth="1"/>
    <col min="10" max="10" width="15.81640625" style="37" customWidth="1"/>
    <col min="11" max="11" width="16.81640625" style="37" customWidth="1"/>
    <col min="12" max="12" width="16.6328125" style="37" customWidth="1"/>
    <col min="13" max="13" width="1.1796875" style="37" customWidth="1"/>
    <col min="14" max="16384" width="8.90625" style="37"/>
  </cols>
  <sheetData>
    <row r="1" spans="1:13" ht="34.5" customHeight="1" x14ac:dyDescent="0.2">
      <c r="A1" s="38"/>
      <c r="B1" s="126" t="s">
        <v>164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20.149999999999999" customHeight="1" x14ac:dyDescent="0.2">
      <c r="A2" s="40"/>
      <c r="B2" s="91" t="s">
        <v>162</v>
      </c>
      <c r="C2" s="43"/>
      <c r="D2" s="43"/>
      <c r="E2" s="43"/>
      <c r="F2" s="43"/>
      <c r="G2" s="43"/>
      <c r="H2" s="43"/>
      <c r="I2" s="43"/>
      <c r="J2" s="43"/>
      <c r="K2" s="33" t="s">
        <v>174</v>
      </c>
      <c r="L2" s="43"/>
      <c r="M2" s="40"/>
    </row>
    <row r="3" spans="1:13" ht="50.15" customHeight="1" x14ac:dyDescent="0.2">
      <c r="A3" s="41"/>
      <c r="B3" s="209" t="s">
        <v>48</v>
      </c>
      <c r="C3" s="210" t="s">
        <v>49</v>
      </c>
      <c r="D3" s="210" t="s">
        <v>50</v>
      </c>
      <c r="E3" s="210" t="s">
        <v>51</v>
      </c>
      <c r="F3" s="210" t="s">
        <v>52</v>
      </c>
      <c r="G3" s="210" t="s">
        <v>53</v>
      </c>
      <c r="H3" s="210" t="s">
        <v>54</v>
      </c>
      <c r="I3" s="210" t="s">
        <v>55</v>
      </c>
      <c r="J3" s="210" t="s">
        <v>56</v>
      </c>
      <c r="K3" s="210" t="s">
        <v>47</v>
      </c>
      <c r="L3" s="42"/>
      <c r="M3" s="41"/>
    </row>
    <row r="4" spans="1:13" ht="39.9" customHeight="1" x14ac:dyDescent="0.2">
      <c r="A4" s="41"/>
      <c r="B4" s="96" t="str">
        <f>投資及び出資金の明細!B4</f>
        <v>知夫里島開発（株）</v>
      </c>
      <c r="C4" s="96">
        <f>ROUND(投資及び出資金の明細!C4/1000,0)</f>
        <v>55000</v>
      </c>
      <c r="D4" s="96">
        <f>ROUND(投資及び出資金の明細!D4/1000,0)</f>
        <v>27512</v>
      </c>
      <c r="E4" s="96">
        <f>ROUND(投資及び出資金の明細!E4/1000,0)</f>
        <v>6473</v>
      </c>
      <c r="F4" s="96">
        <f>ROUND(投資及び出資金の明細!F4/1000,0)</f>
        <v>21039</v>
      </c>
      <c r="G4" s="96">
        <f>ROUND(投資及び出資金の明細!G4/1000,0)</f>
        <v>60000</v>
      </c>
      <c r="H4" s="228">
        <f>投資及び出資金の明細!H4</f>
        <v>0.91666666666666663</v>
      </c>
      <c r="I4" s="96">
        <f>ROUND(投資及び出資金の明細!I4/1000,0)</f>
        <v>19286</v>
      </c>
      <c r="J4" s="96">
        <f>ROUND(投資及び出資金の明細!J4/1000,0)</f>
        <v>35714</v>
      </c>
      <c r="K4" s="96">
        <f>ROUND(投資及び出資金の明細!K4/1000,0)</f>
        <v>55000</v>
      </c>
      <c r="L4" s="42"/>
      <c r="M4" s="41"/>
    </row>
    <row r="5" spans="1:13" ht="39.9" customHeight="1" x14ac:dyDescent="0.2">
      <c r="A5" s="41"/>
      <c r="B5" s="92" t="s">
        <v>9</v>
      </c>
      <c r="C5" s="96">
        <f>ROUND(投資及び出資金の明細!C5/1000,0)</f>
        <v>55000</v>
      </c>
      <c r="D5" s="96">
        <f>ROUND(投資及び出資金の明細!D5/1000,0)</f>
        <v>27512</v>
      </c>
      <c r="E5" s="96">
        <f>ROUND(投資及び出資金の明細!E5/1000,0)</f>
        <v>6473</v>
      </c>
      <c r="F5" s="96">
        <f>ROUND(投資及び出資金の明細!F5/1000,0)</f>
        <v>21039</v>
      </c>
      <c r="G5" s="96">
        <f>ROUND(投資及び出資金の明細!G5/1000,0)</f>
        <v>60000</v>
      </c>
      <c r="H5" s="46" t="s">
        <v>171</v>
      </c>
      <c r="I5" s="96">
        <f>ROUND(投資及び出資金の明細!I5/1000,0)</f>
        <v>19286</v>
      </c>
      <c r="J5" s="96">
        <f>ROUND(投資及び出資金の明細!J5/1000,0)</f>
        <v>35714</v>
      </c>
      <c r="K5" s="96">
        <f>ROUND(投資及び出資金の明細!K5/1000,0)</f>
        <v>55000</v>
      </c>
      <c r="L5" s="42"/>
      <c r="M5" s="41"/>
    </row>
    <row r="6" spans="1:13" ht="12" customHeight="1" x14ac:dyDescent="0.2">
      <c r="A6" s="41"/>
      <c r="B6" s="93"/>
      <c r="C6" s="42"/>
      <c r="D6" s="42"/>
      <c r="E6" s="42"/>
      <c r="F6" s="42"/>
      <c r="G6" s="42"/>
      <c r="H6" s="42"/>
      <c r="I6" s="42"/>
      <c r="J6" s="42"/>
      <c r="K6" s="42"/>
      <c r="L6" s="42"/>
      <c r="M6" s="41"/>
    </row>
    <row r="7" spans="1:13" ht="20.149999999999999" customHeight="1" x14ac:dyDescent="0.2">
      <c r="A7" s="40"/>
      <c r="B7" s="91" t="s">
        <v>163</v>
      </c>
      <c r="C7" s="43"/>
      <c r="D7" s="43"/>
      <c r="E7" s="43"/>
      <c r="F7" s="43"/>
      <c r="G7" s="43"/>
      <c r="H7" s="43"/>
      <c r="I7" s="43"/>
      <c r="J7" s="43"/>
      <c r="K7" s="44"/>
      <c r="L7" s="33" t="s">
        <v>174</v>
      </c>
      <c r="M7" s="40"/>
    </row>
    <row r="8" spans="1:13" ht="50.15" customHeight="1" x14ac:dyDescent="0.2">
      <c r="A8" s="41"/>
      <c r="B8" s="209" t="s">
        <v>48</v>
      </c>
      <c r="C8" s="210" t="s">
        <v>57</v>
      </c>
      <c r="D8" s="210" t="s">
        <v>50</v>
      </c>
      <c r="E8" s="210" t="s">
        <v>51</v>
      </c>
      <c r="F8" s="210" t="s">
        <v>52</v>
      </c>
      <c r="G8" s="210" t="s">
        <v>53</v>
      </c>
      <c r="H8" s="210" t="s">
        <v>54</v>
      </c>
      <c r="I8" s="210" t="s">
        <v>55</v>
      </c>
      <c r="J8" s="210" t="s">
        <v>58</v>
      </c>
      <c r="K8" s="210" t="s">
        <v>59</v>
      </c>
      <c r="L8" s="210" t="s">
        <v>47</v>
      </c>
      <c r="M8" s="41"/>
    </row>
    <row r="9" spans="1:13" ht="39.9" customHeight="1" x14ac:dyDescent="0.2">
      <c r="A9" s="41"/>
      <c r="B9" s="90" t="str">
        <f>投資及び出資金の明細!B9</f>
        <v>隠岐汽船株式会社</v>
      </c>
      <c r="C9" s="96">
        <f>ROUND(投資及び出資金の明細!C9/1000,0)</f>
        <v>11750</v>
      </c>
      <c r="D9" s="96">
        <f>ROUND(投資及び出資金の明細!D9/1000,0)</f>
        <v>3066929</v>
      </c>
      <c r="E9" s="96">
        <f>ROUND(投資及び出資金の明細!E9/1000,0)</f>
        <v>1012367</v>
      </c>
      <c r="F9" s="96">
        <f>ROUND(投資及び出資金の明細!F9/1000,0)</f>
        <v>2054562</v>
      </c>
      <c r="G9" s="96">
        <f>ROUND(投資及び出資金の明細!G9/1000,0)</f>
        <v>479750</v>
      </c>
      <c r="H9" s="45">
        <f>投資及び出資金の明細!H9</f>
        <v>2.4491922876498175E-2</v>
      </c>
      <c r="I9" s="96">
        <f>ROUND(投資及び出資金の明細!I9/1000,0)</f>
        <v>50320</v>
      </c>
      <c r="J9" s="96">
        <f>ROUND(投資及び出資金の明細!J9/1000,0)</f>
        <v>0</v>
      </c>
      <c r="K9" s="96">
        <f>ROUND(投資及び出資金の明細!K9/1000,0)</f>
        <v>11750</v>
      </c>
      <c r="L9" s="96">
        <f>ROUND(投資及び出資金の明細!L9/1000,0)</f>
        <v>11750</v>
      </c>
      <c r="M9" s="41"/>
    </row>
    <row r="10" spans="1:13" ht="39.9" customHeight="1" x14ac:dyDescent="0.2">
      <c r="A10" s="41"/>
      <c r="B10" s="90" t="str">
        <f>投資及び出資金の明細!B10</f>
        <v>島根県農業信用基金協会</v>
      </c>
      <c r="C10" s="96">
        <f>ROUND(投資及び出資金の明細!C10/1000,0)</f>
        <v>210</v>
      </c>
      <c r="D10" s="96">
        <f>ROUND(投資及び出資金の明細!D10/1000,0)</f>
        <v>185795155</v>
      </c>
      <c r="E10" s="96">
        <f>ROUND(投資及び出資金の明細!E10/1000,0)</f>
        <v>178000972</v>
      </c>
      <c r="F10" s="96">
        <f>ROUND(投資及び出資金の明細!F10/1000,0)</f>
        <v>7794183</v>
      </c>
      <c r="G10" s="96">
        <f>ROUND(投資及び出資金の明細!G10/1000,0)</f>
        <v>4473760</v>
      </c>
      <c r="H10" s="45">
        <f>投資及び出資金の明細!H10</f>
        <v>4.6940381245305963E-5</v>
      </c>
      <c r="I10" s="96">
        <f>ROUND(投資及び出資金の明細!I10/1000,0)</f>
        <v>366</v>
      </c>
      <c r="J10" s="96">
        <f>ROUND(投資及び出資金の明細!J10/1000,0)</f>
        <v>0</v>
      </c>
      <c r="K10" s="96">
        <f>ROUND(投資及び出資金の明細!K10/1000,0)</f>
        <v>210</v>
      </c>
      <c r="L10" s="96">
        <f>ROUND(投資及び出資金の明細!L10/1000,0)</f>
        <v>210</v>
      </c>
      <c r="M10" s="41"/>
    </row>
    <row r="11" spans="1:13" ht="39.9" customHeight="1" x14ac:dyDescent="0.2">
      <c r="A11" s="41"/>
      <c r="B11" s="90" t="str">
        <f>投資及び出資金の明細!B11</f>
        <v>全国漁業信用基金協会島根支部</v>
      </c>
      <c r="C11" s="96">
        <f>ROUND(投資及び出資金の明細!C11/1000,0)</f>
        <v>1800</v>
      </c>
      <c r="D11" s="96">
        <f>ROUND(投資及び出資金の明細!D11/1000,0)</f>
        <v>303496756</v>
      </c>
      <c r="E11" s="96">
        <f>ROUND(投資及び出資金の明細!E11/1000,0)</f>
        <v>234797589</v>
      </c>
      <c r="F11" s="96">
        <f>ROUND(投資及び出資金の明細!F11/1000,0)</f>
        <v>68699167</v>
      </c>
      <c r="G11" s="96">
        <f>ROUND(投資及び出資金の明細!G11/1000,0)</f>
        <v>45864500</v>
      </c>
      <c r="H11" s="45">
        <f>投資及び出資金の明細!H11</f>
        <v>3.9246039965550695E-5</v>
      </c>
      <c r="I11" s="96">
        <f>ROUND(投資及び出資金の明細!I11/1000,0)</f>
        <v>2696</v>
      </c>
      <c r="J11" s="96">
        <f>ROUND(投資及び出資金の明細!J11/1000,0)</f>
        <v>0</v>
      </c>
      <c r="K11" s="96">
        <f>ROUND(投資及び出資金の明細!K11/1000,0)</f>
        <v>1800</v>
      </c>
      <c r="L11" s="96">
        <f>ROUND(投資及び出資金の明細!L11/1000,0)</f>
        <v>1800</v>
      </c>
      <c r="M11" s="41"/>
    </row>
    <row r="12" spans="1:13" ht="39.9" customHeight="1" x14ac:dyDescent="0.2">
      <c r="A12" s="41"/>
      <c r="B12" s="90" t="str">
        <f>投資及び出資金の明細!B12</f>
        <v>島根県信用保証協会</v>
      </c>
      <c r="C12" s="96">
        <f>ROUND(投資及び出資金の明細!C12/1000,0)</f>
        <v>981</v>
      </c>
      <c r="D12" s="96">
        <f>ROUND(投資及び出資金の明細!D12/1000,0)</f>
        <v>292674581</v>
      </c>
      <c r="E12" s="96">
        <f>ROUND(投資及び出資金の明細!E12/1000,0)</f>
        <v>267634301</v>
      </c>
      <c r="F12" s="96">
        <f>ROUND(投資及び出資金の明細!F12/1000,0)</f>
        <v>25040280</v>
      </c>
      <c r="G12" s="96">
        <f>ROUND(投資及び出資金の明細!G12/1000,0)</f>
        <v>5248224</v>
      </c>
      <c r="H12" s="45">
        <f>投資及び出資金の明細!H12</f>
        <v>1.8692037534983263E-4</v>
      </c>
      <c r="I12" s="96">
        <f>ROUND(投資及び出資金の明細!I12/1000,0)</f>
        <v>4681</v>
      </c>
      <c r="J12" s="96">
        <f>ROUND(投資及び出資金の明細!J12/1000,0)</f>
        <v>0</v>
      </c>
      <c r="K12" s="96">
        <f>ROUND(投資及び出資金の明細!K12/1000,0)</f>
        <v>981</v>
      </c>
      <c r="L12" s="96">
        <f>ROUND(投資及び出資金の明細!L12/1000,0)</f>
        <v>981</v>
      </c>
      <c r="M12" s="41"/>
    </row>
    <row r="13" spans="1:13" ht="39.9" customHeight="1" x14ac:dyDescent="0.2">
      <c r="A13" s="41"/>
      <c r="B13" s="90" t="str">
        <f>投資及び出資金の明細!B13</f>
        <v>隠岐島前森林組合</v>
      </c>
      <c r="C13" s="96">
        <f>ROUND(投資及び出資金の明細!C13/1000,0)</f>
        <v>5003</v>
      </c>
      <c r="D13" s="96">
        <f>ROUND(投資及び出資金の明細!D13/1000,0)</f>
        <v>60937</v>
      </c>
      <c r="E13" s="96">
        <f>ROUND(投資及び出資金の明細!E13/1000,0)</f>
        <v>9201</v>
      </c>
      <c r="F13" s="96">
        <f>ROUND(投資及び出資金の明細!F13/1000,0)</f>
        <v>51736</v>
      </c>
      <c r="G13" s="96">
        <f>ROUND(投資及び出資金の明細!G13/1000,0)</f>
        <v>28326</v>
      </c>
      <c r="H13" s="45">
        <f>投資及び出資金の明細!H13</f>
        <v>0.17662218456541692</v>
      </c>
      <c r="I13" s="96">
        <f>ROUND(投資及び出資金の明細!I13/1000,0)</f>
        <v>9138</v>
      </c>
      <c r="J13" s="96">
        <f>ROUND(投資及び出資金の明細!J13/1000,0)</f>
        <v>0</v>
      </c>
      <c r="K13" s="96">
        <f>ROUND(投資及び出資金の明細!K13/1000,0)</f>
        <v>5003</v>
      </c>
      <c r="L13" s="96">
        <f>ROUND(投資及び出資金の明細!L13/1000,0)</f>
        <v>5003</v>
      </c>
      <c r="M13" s="41"/>
    </row>
    <row r="14" spans="1:13" ht="39.9" customHeight="1" x14ac:dyDescent="0.2">
      <c r="A14" s="41"/>
      <c r="B14" s="90" t="str">
        <f>投資及び出資金の明細!B14</f>
        <v>砂防フロンティア整備推進機構</v>
      </c>
      <c r="C14" s="96">
        <f>ROUND(投資及び出資金の明細!C14/1000,0)</f>
        <v>20</v>
      </c>
      <c r="D14" s="96">
        <f>ROUND(投資及び出資金の明細!D14/1000,0)</f>
        <v>2745303</v>
      </c>
      <c r="E14" s="96">
        <f>ROUND(投資及び出資金の明細!E14/1000,0)</f>
        <v>656645</v>
      </c>
      <c r="F14" s="96">
        <f>ROUND(投資及び出資金の明細!F14/1000,0)</f>
        <v>2088658</v>
      </c>
      <c r="G14" s="96">
        <f>ROUND(投資及び出資金の明細!G14/1000,0)</f>
        <v>400000</v>
      </c>
      <c r="H14" s="45">
        <f>投資及び出資金の明細!H14</f>
        <v>5.0000000000000002E-5</v>
      </c>
      <c r="I14" s="96">
        <f>ROUND(投資及び出資金の明細!I14/1000,0)</f>
        <v>104</v>
      </c>
      <c r="J14" s="96">
        <f>ROUND(投資及び出資金の明細!J14/1000,0)</f>
        <v>0</v>
      </c>
      <c r="K14" s="96">
        <f>ROUND(投資及び出資金の明細!K14/1000,0)</f>
        <v>20</v>
      </c>
      <c r="L14" s="96">
        <f>ROUND(投資及び出資金の明細!L14/1000,0)</f>
        <v>20</v>
      </c>
      <c r="M14" s="41"/>
    </row>
    <row r="15" spans="1:13" ht="39.9" customHeight="1" x14ac:dyDescent="0.2">
      <c r="A15" s="41"/>
      <c r="B15" s="90" t="str">
        <f>投資及び出資金の明細!B15</f>
        <v>島根県暴力追放センター</v>
      </c>
      <c r="C15" s="96">
        <f>ROUND(投資及び出資金の明細!C15/1000,0)</f>
        <v>605</v>
      </c>
      <c r="D15" s="96">
        <f>ROUND(投資及び出資金の明細!D15/1000,0)</f>
        <v>441636</v>
      </c>
      <c r="E15" s="96">
        <f>ROUND(投資及び出資金の明細!E15/1000,0)</f>
        <v>2205</v>
      </c>
      <c r="F15" s="96">
        <f>ROUND(投資及び出資金の明細!F15/1000,0)</f>
        <v>439431</v>
      </c>
      <c r="G15" s="96">
        <f>ROUND(投資及び出資金の明細!G15/1000,0)</f>
        <v>433077</v>
      </c>
      <c r="H15" s="45">
        <f>投資及び出資金の明細!H15</f>
        <v>1.3964768389916804E-3</v>
      </c>
      <c r="I15" s="96">
        <f>ROUND(投資及び出資金の明細!I15/1000,0)</f>
        <v>614</v>
      </c>
      <c r="J15" s="96">
        <f>ROUND(投資及び出資金の明細!J15/1000,0)</f>
        <v>0</v>
      </c>
      <c r="K15" s="96">
        <f>ROUND(投資及び出資金の明細!K15/1000,0)</f>
        <v>605</v>
      </c>
      <c r="L15" s="96">
        <f>ROUND(投資及び出資金の明細!L15/1000,0)</f>
        <v>605</v>
      </c>
      <c r="M15" s="41"/>
    </row>
    <row r="16" spans="1:13" ht="39.9" customHeight="1" x14ac:dyDescent="0.2">
      <c r="A16" s="41"/>
      <c r="B16" s="90" t="str">
        <f>投資及び出資金の明細!B16</f>
        <v>県みどりの担い手育成基金</v>
      </c>
      <c r="C16" s="96">
        <f>ROUND(投資及び出資金の明細!C16/1000,0)</f>
        <v>316</v>
      </c>
      <c r="D16" s="96">
        <f>ROUND(投資及び出資金の明細!D16/1000,0)</f>
        <v>1511469</v>
      </c>
      <c r="E16" s="96">
        <f>ROUND(投資及び出資金の明細!E16/1000,0)</f>
        <v>23839</v>
      </c>
      <c r="F16" s="96">
        <f>ROUND(投資及び出資金の明細!F16/1000,0)</f>
        <v>1487629</v>
      </c>
      <c r="G16" s="96">
        <f>ROUND(投資及び出資金の明細!G16/1000,0)</f>
        <v>1487629</v>
      </c>
      <c r="H16" s="45">
        <f>投資及び出資金の明細!H16</f>
        <v>2.1241851272941196E-4</v>
      </c>
      <c r="I16" s="96">
        <f>ROUND(投資及び出資金の明細!I16/1000,0)</f>
        <v>316</v>
      </c>
      <c r="J16" s="96">
        <f>ROUND(投資及び出資金の明細!J16/1000,0)</f>
        <v>0</v>
      </c>
      <c r="K16" s="96">
        <f>ROUND(投資及び出資金の明細!K16/1000,0)</f>
        <v>316</v>
      </c>
      <c r="L16" s="96">
        <f>ROUND(投資及び出資金の明細!L16/1000,0)</f>
        <v>316</v>
      </c>
      <c r="M16" s="41"/>
    </row>
    <row r="17" spans="1:13" ht="39.9" customHeight="1" x14ac:dyDescent="0.2">
      <c r="A17" s="41"/>
      <c r="B17" s="90" t="str">
        <f>投資及び出資金の明細!B17</f>
        <v>しまねまごころバンク設立</v>
      </c>
      <c r="C17" s="96">
        <f>ROUND(投資及び出資金の明細!C17/1000,0)</f>
        <v>46</v>
      </c>
      <c r="D17" s="96">
        <f>ROUND(投資及び出資金の明細!D17/1000,0)</f>
        <v>1130435</v>
      </c>
      <c r="E17" s="96">
        <f>ROUND(投資及び出資金の明細!E17/1000,0)</f>
        <v>115634</v>
      </c>
      <c r="F17" s="96">
        <f>ROUND(投資及び出資金の明細!F17/1000,0)</f>
        <v>1014802</v>
      </c>
      <c r="G17" s="96">
        <f>ROUND(投資及び出資金の明細!G17/1000,0)</f>
        <v>78166</v>
      </c>
      <c r="H17" s="45">
        <f>投資及び出資金の明細!H17</f>
        <v>5.884944875593417E-4</v>
      </c>
      <c r="I17" s="96">
        <f>ROUND(投資及び出資金の明細!I17/1000,0)</f>
        <v>597</v>
      </c>
      <c r="J17" s="96">
        <f>ROUND(投資及び出資金の明細!J17/1000,0)</f>
        <v>0</v>
      </c>
      <c r="K17" s="96">
        <f>ROUND(投資及び出資金の明細!K17/1000,0)</f>
        <v>46</v>
      </c>
      <c r="L17" s="96">
        <f>ROUND(投資及び出資金の明細!L17/1000,0)</f>
        <v>46</v>
      </c>
      <c r="M17" s="41"/>
    </row>
    <row r="18" spans="1:13" ht="39.9" customHeight="1" x14ac:dyDescent="0.2">
      <c r="A18" s="41"/>
      <c r="B18" s="90" t="str">
        <f>投資及び出資金の明細!B18</f>
        <v>栽培漁業推進ファンド基金</v>
      </c>
      <c r="C18" s="96">
        <f>ROUND(投資及び出資金の明細!C18/1000,0)</f>
        <v>5821</v>
      </c>
      <c r="D18" s="96">
        <f>ROUND(投資及び出資金の明細!D18/1000,0)</f>
        <v>2093245</v>
      </c>
      <c r="E18" s="96">
        <f>ROUND(投資及び出資金の明細!E18/1000,0)</f>
        <v>67748</v>
      </c>
      <c r="F18" s="96">
        <f>ROUND(投資及び出資金の明細!F18/1000,0)</f>
        <v>2025497</v>
      </c>
      <c r="G18" s="96">
        <f>ROUND(投資及び出資金の明細!G18/1000,0)</f>
        <v>1908650</v>
      </c>
      <c r="H18" s="45">
        <f>投資及び出資金の明細!H18</f>
        <v>3.0497995965734943E-3</v>
      </c>
      <c r="I18" s="96">
        <f>ROUND(投資及び出資金の明細!I18/1000,0)</f>
        <v>6177</v>
      </c>
      <c r="J18" s="96">
        <f>ROUND(投資及び出資金の明細!J18/1000,0)</f>
        <v>0</v>
      </c>
      <c r="K18" s="96">
        <f>ROUND(投資及び出資金の明細!K18/1000,0)</f>
        <v>5821</v>
      </c>
      <c r="L18" s="96">
        <f>ROUND(投資及び出資金の明細!L18/1000,0)</f>
        <v>5821</v>
      </c>
      <c r="M18" s="41"/>
    </row>
    <row r="19" spans="1:13" ht="39.9" customHeight="1" x14ac:dyDescent="0.2">
      <c r="A19" s="41"/>
      <c r="B19" s="90" t="str">
        <f>投資及び出資金の明細!B19</f>
        <v>地方公営企業等金融機構</v>
      </c>
      <c r="C19" s="96">
        <f>ROUND(投資及び出資金の明細!C19/1000,0)</f>
        <v>100</v>
      </c>
      <c r="D19" s="96">
        <f>ROUND(投資及び出資金の明細!D19/1000,0)</f>
        <v>24857606000</v>
      </c>
      <c r="E19" s="96">
        <f>ROUND(投資及び出資金の明細!E19/1000,0)</f>
        <v>24516985000</v>
      </c>
      <c r="F19" s="96">
        <f>ROUND(投資及び出資金の明細!F19/1000,0)</f>
        <v>340621000</v>
      </c>
      <c r="G19" s="96">
        <f>ROUND(投資及び出資金の明細!G19/1000,0)</f>
        <v>16602000</v>
      </c>
      <c r="H19" s="45">
        <f>投資及び出資金の明細!H19</f>
        <v>6.0233706782315385E-6</v>
      </c>
      <c r="I19" s="96">
        <f>ROUND(投資及び出資金の明細!I19/1000,0)</f>
        <v>2052</v>
      </c>
      <c r="J19" s="96">
        <f>ROUND(投資及び出資金の明細!J19/1000,0)</f>
        <v>0</v>
      </c>
      <c r="K19" s="96">
        <f>ROUND(投資及び出資金の明細!K19/1000,0)</f>
        <v>100</v>
      </c>
      <c r="L19" s="96">
        <f>ROUND(投資及び出資金の明細!L19/1000,0)</f>
        <v>100</v>
      </c>
      <c r="M19" s="41"/>
    </row>
    <row r="20" spans="1:13" ht="39.9" customHeight="1" x14ac:dyDescent="0.2">
      <c r="A20" s="41"/>
      <c r="B20" s="92" t="s">
        <v>9</v>
      </c>
      <c r="C20" s="96">
        <f>ROUND(投資及び出資金の明細!C20/1000,0)</f>
        <v>26652</v>
      </c>
      <c r="D20" s="96">
        <f>ROUND(投資及び出資金の明細!D20/1000,0)</f>
        <v>25650622445</v>
      </c>
      <c r="E20" s="96">
        <f>ROUND(投資及び出資金の明細!E20/1000,0)</f>
        <v>25199305502</v>
      </c>
      <c r="F20" s="96">
        <f>ROUND(投資及び出資金の明細!F20/1000,0)</f>
        <v>451316943</v>
      </c>
      <c r="G20" s="96">
        <f>ROUND(投資及び出資金の明細!G20/1000,0)</f>
        <v>77004082</v>
      </c>
      <c r="H20" s="47" t="s">
        <v>171</v>
      </c>
      <c r="I20" s="96">
        <f>ROUND(投資及び出資金の明細!I20/1000,0)</f>
        <v>77061</v>
      </c>
      <c r="J20" s="96">
        <f>ROUND(投資及び出資金の明細!J20/1000,0)</f>
        <v>0</v>
      </c>
      <c r="K20" s="96">
        <f>ROUND(投資及び出資金の明細!K20/1000,0)</f>
        <v>26652</v>
      </c>
      <c r="L20" s="96">
        <f>ROUND(投資及び出資金の明細!L20/1000,0)</f>
        <v>26652</v>
      </c>
      <c r="M20" s="41"/>
    </row>
    <row r="21" spans="1:13" ht="6.75" customHeight="1" x14ac:dyDescent="0.2">
      <c r="A21" s="40"/>
      <c r="B21" s="94"/>
      <c r="C21" s="40"/>
      <c r="D21" s="40"/>
      <c r="E21" s="40"/>
      <c r="F21" s="40"/>
      <c r="G21" s="40"/>
      <c r="H21" s="40"/>
      <c r="I21" s="40"/>
      <c r="J21" s="40"/>
      <c r="K21" s="40"/>
      <c r="L21" s="40"/>
    </row>
  </sheetData>
  <phoneticPr fontId="4"/>
  <pageMargins left="0.70866141732283472" right="0.70866141732283472" top="0.31496062992125984" bottom="0.31496062992125984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K18"/>
  <sheetViews>
    <sheetView view="pageBreakPreview" zoomScaleNormal="100" zoomScaleSheetLayoutView="100" workbookViewId="0">
      <selection activeCell="H5" sqref="H5:H16"/>
    </sheetView>
  </sheetViews>
  <sheetFormatPr defaultColWidth="9" defaultRowHeight="13" x14ac:dyDescent="0.2"/>
  <cols>
    <col min="1" max="1" width="13.08984375" style="49" bestFit="1" customWidth="1"/>
    <col min="2" max="2" width="5.6328125" style="49" customWidth="1"/>
    <col min="3" max="3" width="26.81640625" style="49" bestFit="1" customWidth="1"/>
    <col min="4" max="7" width="15.6328125" style="49" customWidth="1"/>
    <col min="8" max="8" width="17.54296875" style="49" customWidth="1"/>
    <col min="9" max="9" width="17.90625" style="69" customWidth="1"/>
    <col min="10" max="10" width="10.81640625" style="49" hidden="1" customWidth="1"/>
    <col min="11" max="11" width="0.81640625" style="49" customWidth="1"/>
    <col min="12" max="12" width="0.36328125" style="49" customWidth="1"/>
    <col min="13" max="16384" width="9" style="49"/>
  </cols>
  <sheetData>
    <row r="1" spans="2:11" ht="11.25" customHeight="1" x14ac:dyDescent="0.2"/>
    <row r="2" spans="2:11" ht="18.75" customHeight="1" x14ac:dyDescent="0.2">
      <c r="B2" s="52"/>
      <c r="C2" s="119" t="s">
        <v>165</v>
      </c>
      <c r="D2" s="80"/>
      <c r="E2" s="80"/>
      <c r="F2" s="80"/>
      <c r="G2" s="80"/>
      <c r="H2" s="80"/>
      <c r="I2" s="124" t="s">
        <v>167</v>
      </c>
      <c r="J2" s="52"/>
      <c r="K2" s="52"/>
    </row>
    <row r="3" spans="2:11" s="55" customFormat="1" ht="17.399999999999999" customHeight="1" x14ac:dyDescent="0.2">
      <c r="B3" s="54"/>
      <c r="C3" s="285" t="s">
        <v>60</v>
      </c>
      <c r="D3" s="286" t="s">
        <v>6</v>
      </c>
      <c r="E3" s="286" t="s">
        <v>3</v>
      </c>
      <c r="F3" s="286" t="s">
        <v>1</v>
      </c>
      <c r="G3" s="286" t="s">
        <v>2</v>
      </c>
      <c r="H3" s="283" t="s">
        <v>184</v>
      </c>
      <c r="I3" s="283" t="s">
        <v>61</v>
      </c>
      <c r="J3" s="81" t="s">
        <v>9</v>
      </c>
      <c r="K3" s="54"/>
    </row>
    <row r="4" spans="2:11" s="84" customFormat="1" ht="17.399999999999999" customHeight="1" x14ac:dyDescent="0.2">
      <c r="B4" s="82"/>
      <c r="C4" s="285"/>
      <c r="D4" s="284"/>
      <c r="E4" s="284"/>
      <c r="F4" s="284"/>
      <c r="G4" s="284"/>
      <c r="H4" s="284"/>
      <c r="I4" s="284"/>
      <c r="J4" s="83"/>
      <c r="K4" s="82"/>
    </row>
    <row r="5" spans="2:11" s="55" customFormat="1" ht="35.15" customHeight="1" x14ac:dyDescent="0.2">
      <c r="B5" s="54"/>
      <c r="C5" s="120" t="s">
        <v>8</v>
      </c>
      <c r="D5" s="121">
        <v>164101332</v>
      </c>
      <c r="E5" s="122">
        <v>0</v>
      </c>
      <c r="F5" s="122">
        <v>0</v>
      </c>
      <c r="G5" s="122">
        <v>0</v>
      </c>
      <c r="H5" s="239">
        <v>164101332</v>
      </c>
      <c r="I5" s="121">
        <v>164101332</v>
      </c>
      <c r="J5" s="85"/>
      <c r="K5" s="54"/>
    </row>
    <row r="6" spans="2:11" s="55" customFormat="1" ht="35.15" customHeight="1" x14ac:dyDescent="0.2">
      <c r="B6" s="54"/>
      <c r="C6" s="120" t="s">
        <v>5</v>
      </c>
      <c r="D6" s="121">
        <v>245374415</v>
      </c>
      <c r="E6" s="122">
        <v>0</v>
      </c>
      <c r="F6" s="122">
        <v>0</v>
      </c>
      <c r="G6" s="122">
        <v>0</v>
      </c>
      <c r="H6" s="239">
        <v>245374415</v>
      </c>
      <c r="I6" s="121">
        <v>245374415</v>
      </c>
      <c r="J6" s="85"/>
      <c r="K6" s="54"/>
    </row>
    <row r="7" spans="2:11" s="55" customFormat="1" ht="35.15" customHeight="1" x14ac:dyDescent="0.2">
      <c r="B7" s="54"/>
      <c r="C7" s="120" t="s">
        <v>197</v>
      </c>
      <c r="D7" s="121">
        <v>4016198</v>
      </c>
      <c r="E7" s="122">
        <v>0</v>
      </c>
      <c r="F7" s="122">
        <v>0</v>
      </c>
      <c r="G7" s="122">
        <v>0</v>
      </c>
      <c r="H7" s="239">
        <v>4016198</v>
      </c>
      <c r="I7" s="121">
        <v>4016198</v>
      </c>
      <c r="J7" s="85"/>
      <c r="K7" s="54"/>
    </row>
    <row r="8" spans="2:11" s="55" customFormat="1" ht="35.15" customHeight="1" x14ac:dyDescent="0.2">
      <c r="B8" s="54"/>
      <c r="C8" s="120" t="s">
        <v>198</v>
      </c>
      <c r="D8" s="121">
        <v>44770471</v>
      </c>
      <c r="E8" s="122">
        <v>0</v>
      </c>
      <c r="F8" s="122">
        <v>0</v>
      </c>
      <c r="G8" s="122">
        <v>0</v>
      </c>
      <c r="H8" s="239">
        <v>44770471</v>
      </c>
      <c r="I8" s="121">
        <v>44770471</v>
      </c>
      <c r="J8" s="85"/>
      <c r="K8" s="54"/>
    </row>
    <row r="9" spans="2:11" s="55" customFormat="1" ht="35.15" customHeight="1" x14ac:dyDescent="0.2">
      <c r="B9" s="54"/>
      <c r="C9" s="120" t="s">
        <v>199</v>
      </c>
      <c r="D9" s="121">
        <v>40227058</v>
      </c>
      <c r="E9" s="122">
        <v>0</v>
      </c>
      <c r="F9" s="122">
        <v>0</v>
      </c>
      <c r="G9" s="122">
        <v>0</v>
      </c>
      <c r="H9" s="239">
        <v>40227058</v>
      </c>
      <c r="I9" s="121">
        <v>40227058</v>
      </c>
      <c r="J9" s="85"/>
      <c r="K9" s="54"/>
    </row>
    <row r="10" spans="2:11" s="55" customFormat="1" ht="35.15" customHeight="1" x14ac:dyDescent="0.2">
      <c r="B10" s="54"/>
      <c r="C10" s="120" t="s">
        <v>200</v>
      </c>
      <c r="D10" s="121">
        <v>6349245</v>
      </c>
      <c r="E10" s="122">
        <v>0</v>
      </c>
      <c r="F10" s="122">
        <v>0</v>
      </c>
      <c r="G10" s="122">
        <v>0</v>
      </c>
      <c r="H10" s="239">
        <v>6349245</v>
      </c>
      <c r="I10" s="121">
        <v>6349245</v>
      </c>
      <c r="J10" s="85"/>
      <c r="K10" s="54"/>
    </row>
    <row r="11" spans="2:11" s="55" customFormat="1" ht="35.15" customHeight="1" x14ac:dyDescent="0.2">
      <c r="B11" s="54"/>
      <c r="C11" s="120" t="s">
        <v>201</v>
      </c>
      <c r="D11" s="121">
        <v>11771362</v>
      </c>
      <c r="E11" s="122">
        <v>0</v>
      </c>
      <c r="F11" s="122">
        <v>0</v>
      </c>
      <c r="G11" s="122">
        <v>0</v>
      </c>
      <c r="H11" s="239">
        <v>11771362</v>
      </c>
      <c r="I11" s="121">
        <v>11771362</v>
      </c>
      <c r="J11" s="85"/>
      <c r="K11" s="54"/>
    </row>
    <row r="12" spans="2:11" s="55" customFormat="1" ht="35.15" customHeight="1" x14ac:dyDescent="0.2">
      <c r="B12" s="54"/>
      <c r="C12" s="120" t="s">
        <v>202</v>
      </c>
      <c r="D12" s="121">
        <v>209346</v>
      </c>
      <c r="E12" s="122">
        <v>0</v>
      </c>
      <c r="F12" s="122">
        <v>0</v>
      </c>
      <c r="G12" s="122">
        <v>0</v>
      </c>
      <c r="H12" s="239">
        <v>209346</v>
      </c>
      <c r="I12" s="121">
        <v>209346</v>
      </c>
      <c r="J12" s="85"/>
      <c r="K12" s="54"/>
    </row>
    <row r="13" spans="2:11" s="55" customFormat="1" ht="35.15" customHeight="1" x14ac:dyDescent="0.2">
      <c r="B13" s="54"/>
      <c r="C13" s="120" t="s">
        <v>203</v>
      </c>
      <c r="D13" s="121">
        <v>39005708</v>
      </c>
      <c r="E13" s="122">
        <v>0</v>
      </c>
      <c r="F13" s="122">
        <v>0</v>
      </c>
      <c r="G13" s="122">
        <v>0</v>
      </c>
      <c r="H13" s="239">
        <v>39005708</v>
      </c>
      <c r="I13" s="121">
        <v>39005708</v>
      </c>
      <c r="J13" s="85"/>
      <c r="K13" s="54"/>
    </row>
    <row r="14" spans="2:11" s="55" customFormat="1" ht="35.15" customHeight="1" x14ac:dyDescent="0.2">
      <c r="B14" s="54"/>
      <c r="C14" s="120" t="s">
        <v>204</v>
      </c>
      <c r="D14" s="121">
        <v>12644912</v>
      </c>
      <c r="E14" s="122">
        <v>0</v>
      </c>
      <c r="F14" s="122">
        <v>0</v>
      </c>
      <c r="G14" s="122">
        <v>0</v>
      </c>
      <c r="H14" s="239">
        <v>12644912</v>
      </c>
      <c r="I14" s="121">
        <v>12644912</v>
      </c>
      <c r="J14" s="85"/>
      <c r="K14" s="54"/>
    </row>
    <row r="15" spans="2:11" s="55" customFormat="1" ht="35.15" customHeight="1" x14ac:dyDescent="0.2">
      <c r="B15" s="54"/>
      <c r="C15" s="120" t="s">
        <v>205</v>
      </c>
      <c r="D15" s="121">
        <v>755015</v>
      </c>
      <c r="E15" s="122">
        <v>0</v>
      </c>
      <c r="F15" s="122">
        <v>0</v>
      </c>
      <c r="G15" s="122">
        <v>0</v>
      </c>
      <c r="H15" s="239">
        <v>755015</v>
      </c>
      <c r="I15" s="121">
        <v>755015</v>
      </c>
      <c r="J15" s="85"/>
      <c r="K15" s="54"/>
    </row>
    <row r="16" spans="2:11" s="55" customFormat="1" ht="35.15" customHeight="1" x14ac:dyDescent="0.2">
      <c r="B16" s="54"/>
      <c r="C16" s="123" t="s">
        <v>9</v>
      </c>
      <c r="D16" s="121">
        <f t="shared" ref="D16:I16" si="0">SUM(D5:D15)</f>
        <v>569225062</v>
      </c>
      <c r="E16" s="121">
        <f t="shared" si="0"/>
        <v>0</v>
      </c>
      <c r="F16" s="121">
        <f t="shared" si="0"/>
        <v>0</v>
      </c>
      <c r="G16" s="121">
        <f t="shared" si="0"/>
        <v>0</v>
      </c>
      <c r="H16" s="239">
        <f t="shared" si="0"/>
        <v>569225062</v>
      </c>
      <c r="I16" s="121">
        <f t="shared" si="0"/>
        <v>569225062</v>
      </c>
      <c r="J16" s="85"/>
      <c r="K16" s="54"/>
    </row>
    <row r="17" spans="2:11" s="55" customFormat="1" ht="5" customHeight="1" x14ac:dyDescent="0.2">
      <c r="B17" s="54"/>
      <c r="C17" s="86"/>
      <c r="D17" s="87"/>
      <c r="E17" s="87"/>
      <c r="F17" s="87"/>
      <c r="G17" s="87"/>
      <c r="H17" s="87"/>
      <c r="I17" s="88"/>
      <c r="J17" s="89"/>
      <c r="K17" s="54"/>
    </row>
    <row r="18" spans="2:11" ht="2" customHeight="1" x14ac:dyDescent="0.2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 tint="0.39997558519241921"/>
  </sheetPr>
  <dimension ref="B1:K18"/>
  <sheetViews>
    <sheetView view="pageBreakPreview" zoomScaleNormal="100" zoomScaleSheetLayoutView="100" workbookViewId="0">
      <selection activeCell="A34" sqref="A34"/>
    </sheetView>
  </sheetViews>
  <sheetFormatPr defaultColWidth="9" defaultRowHeight="13" x14ac:dyDescent="0.2"/>
  <cols>
    <col min="1" max="1" width="13.08984375" style="49" bestFit="1" customWidth="1"/>
    <col min="2" max="2" width="5.6328125" style="49" customWidth="1"/>
    <col min="3" max="3" width="26.81640625" style="49" bestFit="1" customWidth="1"/>
    <col min="4" max="7" width="15.6328125" style="49" customWidth="1"/>
    <col min="8" max="8" width="17.453125" style="49" customWidth="1"/>
    <col min="9" max="9" width="18.6328125" style="69" bestFit="1" customWidth="1"/>
    <col min="10" max="10" width="10.81640625" style="49" hidden="1" customWidth="1"/>
    <col min="11" max="11" width="0.81640625" style="49" customWidth="1"/>
    <col min="12" max="12" width="0.36328125" style="49" customWidth="1"/>
    <col min="13" max="16384" width="9" style="49"/>
  </cols>
  <sheetData>
    <row r="1" spans="2:11" ht="11.25" customHeight="1" x14ac:dyDescent="0.2"/>
    <row r="2" spans="2:11" ht="18.75" customHeight="1" x14ac:dyDescent="0.2">
      <c r="B2" s="52"/>
      <c r="C2" s="119" t="s">
        <v>165</v>
      </c>
      <c r="D2" s="80"/>
      <c r="E2" s="80"/>
      <c r="F2" s="80"/>
      <c r="G2" s="80"/>
      <c r="H2" s="80"/>
      <c r="I2" s="124" t="s">
        <v>176</v>
      </c>
      <c r="J2" s="52"/>
      <c r="K2" s="52"/>
    </row>
    <row r="3" spans="2:11" s="55" customFormat="1" ht="17.399999999999999" customHeight="1" x14ac:dyDescent="0.2">
      <c r="B3" s="54"/>
      <c r="C3" s="285" t="s">
        <v>60</v>
      </c>
      <c r="D3" s="286" t="s">
        <v>6</v>
      </c>
      <c r="E3" s="286" t="s">
        <v>3</v>
      </c>
      <c r="F3" s="286" t="s">
        <v>1</v>
      </c>
      <c r="G3" s="286" t="s">
        <v>2</v>
      </c>
      <c r="H3" s="283" t="s">
        <v>184</v>
      </c>
      <c r="I3" s="283" t="s">
        <v>61</v>
      </c>
      <c r="J3" s="81" t="s">
        <v>9</v>
      </c>
      <c r="K3" s="54"/>
    </row>
    <row r="4" spans="2:11" s="84" customFormat="1" ht="17.399999999999999" customHeight="1" x14ac:dyDescent="0.2">
      <c r="B4" s="82"/>
      <c r="C4" s="285"/>
      <c r="D4" s="284"/>
      <c r="E4" s="284"/>
      <c r="F4" s="284"/>
      <c r="G4" s="284"/>
      <c r="H4" s="284"/>
      <c r="I4" s="284"/>
      <c r="J4" s="83"/>
      <c r="K4" s="82"/>
    </row>
    <row r="5" spans="2:11" s="55" customFormat="1" ht="35.15" customHeight="1" x14ac:dyDescent="0.2">
      <c r="B5" s="54"/>
      <c r="C5" s="120" t="str">
        <f>基金!C5</f>
        <v>財政調整基金</v>
      </c>
      <c r="D5" s="121">
        <f>ROUND(基金!D5/1000,0)</f>
        <v>164101</v>
      </c>
      <c r="E5" s="121">
        <f>ROUND(基金!E5/1000,0)</f>
        <v>0</v>
      </c>
      <c r="F5" s="121">
        <f>ROUND(基金!F5/1000,0)</f>
        <v>0</v>
      </c>
      <c r="G5" s="121">
        <f>ROUND(基金!G5/1000,0)</f>
        <v>0</v>
      </c>
      <c r="H5" s="121">
        <f>ROUND(基金!H5/1000,0)</f>
        <v>164101</v>
      </c>
      <c r="I5" s="121">
        <f>ROUND(基金!I5/1000,0)</f>
        <v>164101</v>
      </c>
      <c r="J5" s="85"/>
      <c r="K5" s="54"/>
    </row>
    <row r="6" spans="2:11" s="55" customFormat="1" ht="35.15" customHeight="1" x14ac:dyDescent="0.2">
      <c r="B6" s="54"/>
      <c r="C6" s="120" t="str">
        <f>基金!C6</f>
        <v>減債基金</v>
      </c>
      <c r="D6" s="121">
        <f>ROUND(基金!D6/1000,0)</f>
        <v>245374</v>
      </c>
      <c r="E6" s="121">
        <f>ROUND(基金!E6/1000,0)</f>
        <v>0</v>
      </c>
      <c r="F6" s="121">
        <f>ROUND(基金!F6/1000,0)</f>
        <v>0</v>
      </c>
      <c r="G6" s="121">
        <f>ROUND(基金!G6/1000,0)</f>
        <v>0</v>
      </c>
      <c r="H6" s="121">
        <f>ROUND(基金!H6/1000,0)</f>
        <v>245374</v>
      </c>
      <c r="I6" s="121">
        <f>ROUND(基金!I6/1000,0)</f>
        <v>245374</v>
      </c>
      <c r="J6" s="85"/>
      <c r="K6" s="54"/>
    </row>
    <row r="7" spans="2:11" s="55" customFormat="1" ht="35.15" customHeight="1" x14ac:dyDescent="0.2">
      <c r="B7" s="54"/>
      <c r="C7" s="120" t="str">
        <f>基金!C7</f>
        <v>地域振興基金</v>
      </c>
      <c r="D7" s="121">
        <f>ROUND(基金!D7/1000,0)</f>
        <v>4016</v>
      </c>
      <c r="E7" s="121">
        <f>ROUND(基金!E7/1000,0)</f>
        <v>0</v>
      </c>
      <c r="F7" s="121">
        <f>ROUND(基金!F7/1000,0)</f>
        <v>0</v>
      </c>
      <c r="G7" s="121">
        <f>ROUND(基金!G7/1000,0)</f>
        <v>0</v>
      </c>
      <c r="H7" s="121">
        <f>ROUND(基金!H7/1000,0)</f>
        <v>4016</v>
      </c>
      <c r="I7" s="121">
        <f>ROUND(基金!I7/1000,0)</f>
        <v>4016</v>
      </c>
      <c r="J7" s="85"/>
      <c r="K7" s="54"/>
    </row>
    <row r="8" spans="2:11" s="55" customFormat="1" ht="35.15" customHeight="1" x14ac:dyDescent="0.2">
      <c r="B8" s="54"/>
      <c r="C8" s="120" t="str">
        <f>基金!C8</f>
        <v>地域福祉基金</v>
      </c>
      <c r="D8" s="121">
        <f>ROUND(基金!D8/1000,0)</f>
        <v>44770</v>
      </c>
      <c r="E8" s="121">
        <f>ROUND(基金!E8/1000,0)</f>
        <v>0</v>
      </c>
      <c r="F8" s="121">
        <f>ROUND(基金!F8/1000,0)</f>
        <v>0</v>
      </c>
      <c r="G8" s="121">
        <f>ROUND(基金!G8/1000,0)</f>
        <v>0</v>
      </c>
      <c r="H8" s="121">
        <f>ROUND(基金!H8/1000,0)</f>
        <v>44770</v>
      </c>
      <c r="I8" s="121">
        <f>ROUND(基金!I8/1000,0)</f>
        <v>44770</v>
      </c>
      <c r="J8" s="85"/>
      <c r="K8" s="54"/>
    </row>
    <row r="9" spans="2:11" s="55" customFormat="1" ht="35.15" customHeight="1" x14ac:dyDescent="0.2">
      <c r="B9" s="54"/>
      <c r="C9" s="120" t="str">
        <f>基金!C9</f>
        <v>土地開発基金</v>
      </c>
      <c r="D9" s="121">
        <f>ROUND(基金!D9/1000,0)</f>
        <v>40227</v>
      </c>
      <c r="E9" s="121">
        <f>ROUND(基金!E9/1000,0)</f>
        <v>0</v>
      </c>
      <c r="F9" s="121">
        <f>ROUND(基金!F9/1000,0)</f>
        <v>0</v>
      </c>
      <c r="G9" s="121">
        <f>ROUND(基金!G9/1000,0)</f>
        <v>0</v>
      </c>
      <c r="H9" s="121">
        <f>ROUND(基金!H9/1000,0)</f>
        <v>40227</v>
      </c>
      <c r="I9" s="121">
        <f>ROUND(基金!I9/1000,0)</f>
        <v>40227</v>
      </c>
      <c r="J9" s="85"/>
      <c r="K9" s="54"/>
    </row>
    <row r="10" spans="2:11" s="55" customFormat="1" ht="35.15" customHeight="1" x14ac:dyDescent="0.2">
      <c r="B10" s="54"/>
      <c r="C10" s="120" t="str">
        <f>基金!C10</f>
        <v>ふるさと水と土保全対策基金</v>
      </c>
      <c r="D10" s="121">
        <f>ROUND(基金!D10/1000,0)</f>
        <v>6349</v>
      </c>
      <c r="E10" s="121">
        <f>ROUND(基金!E10/1000,0)</f>
        <v>0</v>
      </c>
      <c r="F10" s="121">
        <f>ROUND(基金!F10/1000,0)</f>
        <v>0</v>
      </c>
      <c r="G10" s="121">
        <f>ROUND(基金!G10/1000,0)</f>
        <v>0</v>
      </c>
      <c r="H10" s="121">
        <f>ROUND(基金!H10/1000,0)</f>
        <v>6349</v>
      </c>
      <c r="I10" s="121">
        <f>ROUND(基金!I10/1000,0)</f>
        <v>6349</v>
      </c>
      <c r="J10" s="85"/>
      <c r="K10" s="54"/>
    </row>
    <row r="11" spans="2:11" s="55" customFormat="1" ht="35.15" customHeight="1" x14ac:dyDescent="0.2">
      <c r="B11" s="54"/>
      <c r="C11" s="120" t="str">
        <f>基金!C11</f>
        <v>ふるさと知夫里島基金</v>
      </c>
      <c r="D11" s="121">
        <f>ROUND(基金!D11/1000,0)</f>
        <v>11771</v>
      </c>
      <c r="E11" s="121">
        <f>ROUND(基金!E11/1000,0)</f>
        <v>0</v>
      </c>
      <c r="F11" s="121">
        <f>ROUND(基金!F11/1000,0)</f>
        <v>0</v>
      </c>
      <c r="G11" s="121">
        <f>ROUND(基金!G11/1000,0)</f>
        <v>0</v>
      </c>
      <c r="H11" s="121">
        <f>ROUND(基金!H11/1000,0)</f>
        <v>11771</v>
      </c>
      <c r="I11" s="121">
        <f>ROUND(基金!I11/1000,0)</f>
        <v>11771</v>
      </c>
      <c r="J11" s="85"/>
      <c r="K11" s="54"/>
    </row>
    <row r="12" spans="2:11" s="55" customFormat="1" ht="35.15" customHeight="1" x14ac:dyDescent="0.2">
      <c r="B12" s="54"/>
      <c r="C12" s="120" t="str">
        <f>基金!C12</f>
        <v>隠岐島前病院整備事業基金</v>
      </c>
      <c r="D12" s="121">
        <f>ROUND(基金!D12/1000,0)</f>
        <v>209</v>
      </c>
      <c r="E12" s="121">
        <f>ROUND(基金!E12/1000,0)</f>
        <v>0</v>
      </c>
      <c r="F12" s="121">
        <f>ROUND(基金!F12/1000,0)</f>
        <v>0</v>
      </c>
      <c r="G12" s="121">
        <f>ROUND(基金!G12/1000,0)</f>
        <v>0</v>
      </c>
      <c r="H12" s="121">
        <f>ROUND(基金!H12/1000,0)</f>
        <v>209</v>
      </c>
      <c r="I12" s="121">
        <f>ROUND(基金!I12/1000,0)</f>
        <v>209</v>
      </c>
      <c r="J12" s="85"/>
      <c r="K12" s="54"/>
    </row>
    <row r="13" spans="2:11" s="55" customFormat="1" ht="35.15" customHeight="1" x14ac:dyDescent="0.2">
      <c r="B13" s="54"/>
      <c r="C13" s="120" t="str">
        <f>基金!C13</f>
        <v>庁舎等整備資金</v>
      </c>
      <c r="D13" s="121">
        <f>ROUND(基金!D13/1000,0)</f>
        <v>39006</v>
      </c>
      <c r="E13" s="121">
        <f>ROUND(基金!E13/1000,0)</f>
        <v>0</v>
      </c>
      <c r="F13" s="121">
        <f>ROUND(基金!F13/1000,0)</f>
        <v>0</v>
      </c>
      <c r="G13" s="121">
        <f>ROUND(基金!G13/1000,0)</f>
        <v>0</v>
      </c>
      <c r="H13" s="121">
        <f>ROUND(基金!H13/1000,0)</f>
        <v>39006</v>
      </c>
      <c r="I13" s="121">
        <f>ROUND(基金!I13/1000,0)</f>
        <v>39006</v>
      </c>
      <c r="J13" s="85"/>
      <c r="K13" s="54"/>
    </row>
    <row r="14" spans="2:11" s="55" customFormat="1" ht="35.15" customHeight="1" x14ac:dyDescent="0.2">
      <c r="B14" s="54"/>
      <c r="C14" s="120" t="str">
        <f>基金!C14</f>
        <v>ジオパーク拠点施設整備基金</v>
      </c>
      <c r="D14" s="121">
        <f>ROUND(基金!D14/1000,0)</f>
        <v>12645</v>
      </c>
      <c r="E14" s="121">
        <f>ROUND(基金!E14/1000,0)</f>
        <v>0</v>
      </c>
      <c r="F14" s="121">
        <f>ROUND(基金!F14/1000,0)</f>
        <v>0</v>
      </c>
      <c r="G14" s="121">
        <f>ROUND(基金!G14/1000,0)</f>
        <v>0</v>
      </c>
      <c r="H14" s="121">
        <f>ROUND(基金!H14/1000,0)</f>
        <v>12645</v>
      </c>
      <c r="I14" s="121">
        <f>ROUND(基金!I14/1000,0)</f>
        <v>12645</v>
      </c>
      <c r="J14" s="85"/>
      <c r="K14" s="54"/>
    </row>
    <row r="15" spans="2:11" s="55" customFormat="1" ht="35.15" customHeight="1" x14ac:dyDescent="0.2">
      <c r="B15" s="54"/>
      <c r="C15" s="120" t="str">
        <f>基金!C15</f>
        <v>森林環境整備基金</v>
      </c>
      <c r="D15" s="121">
        <f>ROUND(基金!D15/1000,0)</f>
        <v>755</v>
      </c>
      <c r="E15" s="121">
        <f>ROUND(基金!E15/1000,0)</f>
        <v>0</v>
      </c>
      <c r="F15" s="121">
        <f>ROUND(基金!F15/1000,0)</f>
        <v>0</v>
      </c>
      <c r="G15" s="121">
        <f>ROUND(基金!G15/1000,0)</f>
        <v>0</v>
      </c>
      <c r="H15" s="121">
        <f>ROUND(基金!H15/1000,0)</f>
        <v>755</v>
      </c>
      <c r="I15" s="121">
        <f>ROUND(基金!I15/1000,0)</f>
        <v>755</v>
      </c>
      <c r="J15" s="85"/>
      <c r="K15" s="54"/>
    </row>
    <row r="16" spans="2:11" s="55" customFormat="1" ht="35.15" customHeight="1" x14ac:dyDescent="0.2">
      <c r="B16" s="54"/>
      <c r="C16" s="123" t="s">
        <v>9</v>
      </c>
      <c r="D16" s="121">
        <f>ROUND(基金!D16/1000,0)</f>
        <v>569225</v>
      </c>
      <c r="E16" s="121">
        <f>ROUND(基金!E16/1000,0)</f>
        <v>0</v>
      </c>
      <c r="F16" s="121">
        <f>ROUND(基金!F16/1000,0)</f>
        <v>0</v>
      </c>
      <c r="G16" s="121">
        <f>ROUND(基金!G16/1000,0)</f>
        <v>0</v>
      </c>
      <c r="H16" s="121">
        <f>ROUND(基金!H16/1000,0)</f>
        <v>569225</v>
      </c>
      <c r="I16" s="121">
        <f>ROUND(基金!I16/1000,0)</f>
        <v>569225</v>
      </c>
      <c r="J16" s="85"/>
      <c r="K16" s="54"/>
    </row>
    <row r="17" spans="2:11" s="55" customFormat="1" ht="5" customHeight="1" x14ac:dyDescent="0.2">
      <c r="B17" s="54"/>
      <c r="C17" s="86"/>
      <c r="D17" s="87"/>
      <c r="E17" s="87"/>
      <c r="F17" s="87"/>
      <c r="G17" s="87"/>
      <c r="H17" s="87"/>
      <c r="I17" s="88"/>
      <c r="J17" s="89"/>
      <c r="K17" s="54"/>
    </row>
    <row r="18" spans="2:11" ht="2" customHeight="1" x14ac:dyDescent="0.2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4"/>
  <printOptions horizontalCentered="1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2"/>
  <sheetViews>
    <sheetView view="pageBreakPreview" zoomScaleNormal="100" zoomScaleSheetLayoutView="100" workbookViewId="0">
      <selection activeCell="B9" sqref="B9"/>
    </sheetView>
  </sheetViews>
  <sheetFormatPr defaultColWidth="9" defaultRowHeight="13" x14ac:dyDescent="0.2"/>
  <cols>
    <col min="1" max="1" width="0.90625" style="49" customWidth="1"/>
    <col min="2" max="2" width="29.6328125" style="49" bestFit="1" customWidth="1"/>
    <col min="3" max="3" width="17.90625" style="49" bestFit="1" customWidth="1"/>
    <col min="4" max="4" width="14.6328125" style="49" customWidth="1"/>
    <col min="5" max="5" width="17.1796875" style="49" bestFit="1" customWidth="1"/>
    <col min="6" max="7" width="14.6328125" style="49" customWidth="1"/>
    <col min="8" max="8" width="0.90625" style="49" customWidth="1"/>
    <col min="9" max="9" width="13.08984375" style="49" customWidth="1"/>
    <col min="10" max="16384" width="9" style="49"/>
  </cols>
  <sheetData>
    <row r="1" spans="1:13" ht="19.5" customHeight="1" x14ac:dyDescent="0.2">
      <c r="A1" s="52"/>
      <c r="B1" s="127" t="s">
        <v>166</v>
      </c>
      <c r="C1" s="78"/>
      <c r="D1" s="78"/>
      <c r="E1" s="78"/>
      <c r="F1" s="78"/>
      <c r="G1" s="78" t="s">
        <v>169</v>
      </c>
      <c r="H1" s="67"/>
      <c r="I1" s="67"/>
      <c r="J1" s="67"/>
      <c r="K1" s="67"/>
    </row>
    <row r="2" spans="1:13" s="55" customFormat="1" ht="21" customHeight="1" x14ac:dyDescent="0.2">
      <c r="A2" s="54"/>
      <c r="B2" s="283" t="s">
        <v>62</v>
      </c>
      <c r="C2" s="288" t="s">
        <v>4</v>
      </c>
      <c r="D2" s="289"/>
      <c r="E2" s="288" t="s">
        <v>7</v>
      </c>
      <c r="F2" s="289"/>
      <c r="G2" s="283" t="s">
        <v>63</v>
      </c>
      <c r="H2" s="54"/>
    </row>
    <row r="3" spans="1:13" s="55" customFormat="1" ht="33" customHeight="1" x14ac:dyDescent="0.2">
      <c r="A3" s="54"/>
      <c r="B3" s="287"/>
      <c r="C3" s="206" t="s">
        <v>64</v>
      </c>
      <c r="D3" s="206" t="s">
        <v>65</v>
      </c>
      <c r="E3" s="206" t="s">
        <v>64</v>
      </c>
      <c r="F3" s="206" t="s">
        <v>65</v>
      </c>
      <c r="G3" s="287"/>
      <c r="H3" s="54"/>
    </row>
    <row r="4" spans="1:13" s="55" customFormat="1" ht="20.149999999999999" customHeight="1" x14ac:dyDescent="0.2">
      <c r="A4" s="54"/>
      <c r="B4" s="129" t="s">
        <v>66</v>
      </c>
      <c r="C4" s="96"/>
      <c r="D4" s="96"/>
      <c r="E4" s="96"/>
      <c r="F4" s="96"/>
      <c r="G4" s="96"/>
      <c r="H4" s="54"/>
    </row>
    <row r="5" spans="1:13" s="55" customFormat="1" ht="20.149999999999999" customHeight="1" x14ac:dyDescent="0.2">
      <c r="A5" s="54"/>
      <c r="B5" s="129" t="s">
        <v>255</v>
      </c>
      <c r="C5" s="96">
        <v>9370000</v>
      </c>
      <c r="D5" s="101">
        <v>0</v>
      </c>
      <c r="E5" s="96">
        <v>3720000</v>
      </c>
      <c r="F5" s="101">
        <v>0</v>
      </c>
      <c r="G5" s="96">
        <f>C5+E5</f>
        <v>13090000</v>
      </c>
      <c r="H5" s="54"/>
    </row>
    <row r="6" spans="1:13" s="55" customFormat="1" ht="20.149999999999999" customHeight="1" x14ac:dyDescent="0.2">
      <c r="A6" s="54"/>
      <c r="B6" s="129" t="s">
        <v>256</v>
      </c>
      <c r="C6" s="96">
        <v>544000</v>
      </c>
      <c r="D6" s="101">
        <v>0</v>
      </c>
      <c r="E6" s="96">
        <v>240000</v>
      </c>
      <c r="F6" s="101">
        <v>0</v>
      </c>
      <c r="G6" s="96">
        <f>C6+E6</f>
        <v>784000</v>
      </c>
      <c r="H6" s="54"/>
    </row>
    <row r="7" spans="1:13" s="55" customFormat="1" ht="20.149999999999999" customHeight="1" x14ac:dyDescent="0.2">
      <c r="A7" s="54"/>
      <c r="B7" s="129" t="s">
        <v>257</v>
      </c>
      <c r="C7" s="96">
        <v>1440000</v>
      </c>
      <c r="D7" s="101">
        <v>0</v>
      </c>
      <c r="E7" s="96">
        <v>1440000</v>
      </c>
      <c r="F7" s="101">
        <v>0</v>
      </c>
      <c r="G7" s="96">
        <f>C7+E7</f>
        <v>2880000</v>
      </c>
      <c r="H7" s="54"/>
    </row>
    <row r="8" spans="1:13" s="55" customFormat="1" ht="20.149999999999999" customHeight="1" x14ac:dyDescent="0.2">
      <c r="A8" s="54"/>
      <c r="B8" s="129" t="s">
        <v>258</v>
      </c>
      <c r="C8" s="96">
        <v>13407427</v>
      </c>
      <c r="D8" s="101">
        <v>0</v>
      </c>
      <c r="E8" s="96">
        <v>0</v>
      </c>
      <c r="F8" s="101">
        <v>0</v>
      </c>
      <c r="G8" s="96">
        <f>C8+E8</f>
        <v>13407427</v>
      </c>
      <c r="H8" s="54"/>
    </row>
    <row r="9" spans="1:13" s="55" customFormat="1" ht="20.149999999999999" customHeight="1" x14ac:dyDescent="0.2">
      <c r="A9" s="54"/>
      <c r="B9" s="130" t="s">
        <v>9</v>
      </c>
      <c r="C9" s="238">
        <f>SUM(C4:C8)</f>
        <v>24761427</v>
      </c>
      <c r="D9" s="238">
        <f>SUM(D4:D8)</f>
        <v>0</v>
      </c>
      <c r="E9" s="238">
        <f>SUM(E4:E8)</f>
        <v>5400000</v>
      </c>
      <c r="F9" s="96">
        <f>SUM(F4:F8)</f>
        <v>0</v>
      </c>
      <c r="G9" s="96">
        <f>SUM(G4:G8)</f>
        <v>30161427</v>
      </c>
      <c r="H9" s="54"/>
    </row>
    <row r="10" spans="1:13" ht="3.75" customHeight="1" x14ac:dyDescent="0.2">
      <c r="A10" s="52"/>
      <c r="B10" s="79"/>
      <c r="C10" s="75"/>
      <c r="D10" s="75"/>
      <c r="E10" s="75"/>
      <c r="F10" s="75"/>
      <c r="G10" s="75"/>
      <c r="H10" s="51"/>
      <c r="I10" s="51"/>
      <c r="J10" s="51"/>
      <c r="K10" s="76"/>
      <c r="L10" s="52"/>
      <c r="M10" s="52"/>
    </row>
    <row r="11" spans="1:13" x14ac:dyDescent="0.2">
      <c r="B11" s="52"/>
      <c r="C11" s="51"/>
      <c r="D11" s="51"/>
      <c r="E11" s="51"/>
      <c r="F11" s="51"/>
      <c r="G11" s="51"/>
      <c r="H11" s="51"/>
      <c r="I11" s="51"/>
    </row>
    <row r="12" spans="1:13" x14ac:dyDescent="0.2">
      <c r="B12" s="52"/>
      <c r="C12" s="77"/>
      <c r="D12" s="77"/>
      <c r="E12" s="77"/>
      <c r="F12" s="77"/>
      <c r="G12" s="77"/>
      <c r="H12" s="77"/>
      <c r="I12" s="77"/>
    </row>
  </sheetData>
  <mergeCells count="4">
    <mergeCell ref="B2:B3"/>
    <mergeCell ref="C2:D2"/>
    <mergeCell ref="E2:F2"/>
    <mergeCell ref="G2:G3"/>
  </mergeCells>
  <phoneticPr fontId="4"/>
  <printOptions horizontalCentered="1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</sheetPr>
  <dimension ref="A1:M12"/>
  <sheetViews>
    <sheetView view="pageBreakPreview" zoomScaleNormal="100" zoomScaleSheetLayoutView="100" workbookViewId="0">
      <selection activeCell="B7" sqref="B7"/>
    </sheetView>
  </sheetViews>
  <sheetFormatPr defaultColWidth="9" defaultRowHeight="13" x14ac:dyDescent="0.2"/>
  <cols>
    <col min="1" max="1" width="0.90625" style="49" customWidth="1"/>
    <col min="2" max="2" width="31" style="49" bestFit="1" customWidth="1"/>
    <col min="3" max="3" width="16.90625" style="49" customWidth="1"/>
    <col min="4" max="4" width="14.6328125" style="49" customWidth="1"/>
    <col min="5" max="5" width="17" style="49" customWidth="1"/>
    <col min="6" max="7" width="14.6328125" style="49" customWidth="1"/>
    <col min="8" max="8" width="0.90625" style="49" customWidth="1"/>
    <col min="9" max="9" width="13.08984375" style="49" customWidth="1"/>
    <col min="10" max="16384" width="9" style="49"/>
  </cols>
  <sheetData>
    <row r="1" spans="1:13" ht="19.5" customHeight="1" x14ac:dyDescent="0.2">
      <c r="A1" s="52"/>
      <c r="B1" s="127" t="s">
        <v>166</v>
      </c>
      <c r="C1" s="78"/>
      <c r="D1" s="78"/>
      <c r="E1" s="78"/>
      <c r="F1" s="78"/>
      <c r="G1" s="78" t="s">
        <v>174</v>
      </c>
      <c r="H1" s="67"/>
      <c r="I1" s="67"/>
      <c r="J1" s="67"/>
      <c r="K1" s="67"/>
    </row>
    <row r="2" spans="1:13" s="55" customFormat="1" ht="21" customHeight="1" x14ac:dyDescent="0.2">
      <c r="A2" s="54"/>
      <c r="B2" s="283" t="s">
        <v>62</v>
      </c>
      <c r="C2" s="288" t="s">
        <v>4</v>
      </c>
      <c r="D2" s="289"/>
      <c r="E2" s="288" t="s">
        <v>7</v>
      </c>
      <c r="F2" s="289"/>
      <c r="G2" s="283" t="s">
        <v>63</v>
      </c>
      <c r="H2" s="54"/>
    </row>
    <row r="3" spans="1:13" s="55" customFormat="1" ht="28.25" customHeight="1" x14ac:dyDescent="0.2">
      <c r="A3" s="54"/>
      <c r="B3" s="287"/>
      <c r="C3" s="206" t="s">
        <v>64</v>
      </c>
      <c r="D3" s="206" t="s">
        <v>65</v>
      </c>
      <c r="E3" s="206" t="s">
        <v>64</v>
      </c>
      <c r="F3" s="206" t="s">
        <v>65</v>
      </c>
      <c r="G3" s="287"/>
      <c r="H3" s="54"/>
    </row>
    <row r="4" spans="1:13" s="55" customFormat="1" ht="20.149999999999999" customHeight="1" x14ac:dyDescent="0.2">
      <c r="A4" s="54"/>
      <c r="B4" s="129" t="s">
        <v>66</v>
      </c>
      <c r="C4" s="128"/>
      <c r="D4" s="128"/>
      <c r="E4" s="128"/>
      <c r="F4" s="128"/>
      <c r="G4" s="128"/>
      <c r="H4" s="54"/>
    </row>
    <row r="5" spans="1:13" s="55" customFormat="1" ht="20.149999999999999" customHeight="1" x14ac:dyDescent="0.2">
      <c r="A5" s="54"/>
      <c r="B5" s="129" t="str">
        <f>貸付金!B5</f>
        <v>　奨学資金</v>
      </c>
      <c r="C5" s="128">
        <f>ROUND(貸付金!C5/1000,0)</f>
        <v>9370</v>
      </c>
      <c r="D5" s="128">
        <f>ROUND(貸付金!D5/1000,0)</f>
        <v>0</v>
      </c>
      <c r="E5" s="128">
        <f>ROUND(貸付金!E5/1000,0)</f>
        <v>3720</v>
      </c>
      <c r="F5" s="128">
        <f>ROUND(貸付金!F5/1000,0)</f>
        <v>0</v>
      </c>
      <c r="G5" s="128">
        <f>ROUND(貸付金!G5/1000,0)</f>
        <v>13090</v>
      </c>
      <c r="H5" s="54"/>
    </row>
    <row r="6" spans="1:13" s="55" customFormat="1" ht="20.149999999999999" customHeight="1" x14ac:dyDescent="0.2">
      <c r="A6" s="54"/>
      <c r="B6" s="129" t="str">
        <f>貸付金!B6</f>
        <v>　産業振興推進生活支援金</v>
      </c>
      <c r="C6" s="128">
        <f>ROUND(貸付金!C6/1000,0)</f>
        <v>544</v>
      </c>
      <c r="D6" s="128">
        <f>ROUND(貸付金!D6/1000,0)</f>
        <v>0</v>
      </c>
      <c r="E6" s="128">
        <f>ROUND(貸付金!E6/1000,0)</f>
        <v>240</v>
      </c>
      <c r="F6" s="128">
        <f>ROUND(貸付金!F6/1000,0)</f>
        <v>0</v>
      </c>
      <c r="G6" s="128">
        <f>ROUND(貸付金!G6/1000,0)</f>
        <v>784</v>
      </c>
      <c r="H6" s="54"/>
    </row>
    <row r="7" spans="1:13" s="55" customFormat="1" ht="20.149999999999999" customHeight="1" x14ac:dyDescent="0.2">
      <c r="A7" s="54"/>
      <c r="B7" s="129" t="str">
        <f>貸付金!B7</f>
        <v>　新規自営業者定着資金(半農半X)</v>
      </c>
      <c r="C7" s="128">
        <f>ROUND(貸付金!C7/1000,0)</f>
        <v>1440</v>
      </c>
      <c r="D7" s="128">
        <f>ROUND(貸付金!D7/1000,0)</f>
        <v>0</v>
      </c>
      <c r="E7" s="128">
        <f>ROUND(貸付金!E7/1000,0)</f>
        <v>1440</v>
      </c>
      <c r="F7" s="128">
        <f>ROUND(貸付金!F7/1000,0)</f>
        <v>0</v>
      </c>
      <c r="G7" s="128">
        <f>ROUND(貸付金!G7/1000,0)</f>
        <v>2880</v>
      </c>
      <c r="H7" s="54"/>
    </row>
    <row r="8" spans="1:13" s="55" customFormat="1" ht="20.149999999999999" customHeight="1" x14ac:dyDescent="0.2">
      <c r="A8" s="54"/>
      <c r="B8" s="129" t="str">
        <f>貸付金!B8</f>
        <v>　農業次世代人材投資資金</v>
      </c>
      <c r="C8" s="128">
        <f>ROUND(貸付金!C8/1000,0)</f>
        <v>13407</v>
      </c>
      <c r="D8" s="128">
        <f>ROUND(貸付金!D8/1000,0)</f>
        <v>0</v>
      </c>
      <c r="E8" s="128">
        <f>ROUND(貸付金!E8/1000,0)</f>
        <v>0</v>
      </c>
      <c r="F8" s="128">
        <f>ROUND(貸付金!F8/1000,0)</f>
        <v>0</v>
      </c>
      <c r="G8" s="128">
        <f>ROUND(貸付金!G8/1000,0)</f>
        <v>13407</v>
      </c>
      <c r="H8" s="54"/>
    </row>
    <row r="9" spans="1:13" s="55" customFormat="1" ht="20.149999999999999" customHeight="1" x14ac:dyDescent="0.2">
      <c r="A9" s="54"/>
      <c r="B9" s="130" t="s">
        <v>9</v>
      </c>
      <c r="C9" s="128">
        <f>ROUND(貸付金!C9/1000,0)</f>
        <v>24761</v>
      </c>
      <c r="D9" s="128">
        <f>ROUND(貸付金!D9/1000,0)</f>
        <v>0</v>
      </c>
      <c r="E9" s="128">
        <f>ROUND(貸付金!E9/1000,0)</f>
        <v>5400</v>
      </c>
      <c r="F9" s="128">
        <f>ROUND(貸付金!F9/1000,0)</f>
        <v>0</v>
      </c>
      <c r="G9" s="128">
        <f>ROUND(貸付金!G9/1000,0)</f>
        <v>30161</v>
      </c>
      <c r="H9" s="54"/>
    </row>
    <row r="10" spans="1:13" ht="3.75" customHeight="1" x14ac:dyDescent="0.2">
      <c r="A10" s="52"/>
      <c r="B10" s="79"/>
      <c r="C10" s="75"/>
      <c r="D10" s="75"/>
      <c r="E10" s="75"/>
      <c r="F10" s="75"/>
      <c r="G10" s="75"/>
      <c r="H10" s="51"/>
      <c r="I10" s="51"/>
      <c r="J10" s="51"/>
      <c r="K10" s="76"/>
      <c r="L10" s="52"/>
      <c r="M10" s="52"/>
    </row>
    <row r="11" spans="1:13" x14ac:dyDescent="0.2">
      <c r="B11" s="52"/>
      <c r="C11" s="51"/>
      <c r="D11" s="51"/>
      <c r="E11" s="51"/>
      <c r="F11" s="51"/>
      <c r="G11" s="51"/>
      <c r="H11" s="51"/>
      <c r="I11" s="51"/>
    </row>
    <row r="12" spans="1:13" x14ac:dyDescent="0.2">
      <c r="B12" s="52"/>
      <c r="C12" s="77"/>
      <c r="D12" s="77"/>
      <c r="E12" s="77"/>
      <c r="F12" s="77"/>
      <c r="G12" s="77"/>
      <c r="H12" s="77"/>
      <c r="I12" s="77"/>
    </row>
  </sheetData>
  <mergeCells count="4">
    <mergeCell ref="B2:B3"/>
    <mergeCell ref="C2:D2"/>
    <mergeCell ref="E2:F2"/>
    <mergeCell ref="G2:G3"/>
  </mergeCells>
  <phoneticPr fontId="4"/>
  <printOptions horizontalCentered="1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C1:K16"/>
  <sheetViews>
    <sheetView view="pageBreakPreview" zoomScaleNormal="80" zoomScaleSheetLayoutView="100" workbookViewId="0">
      <selection activeCell="D12" sqref="D12"/>
    </sheetView>
  </sheetViews>
  <sheetFormatPr defaultColWidth="9" defaultRowHeight="13" x14ac:dyDescent="0.2"/>
  <cols>
    <col min="1" max="1" width="19.453125" style="49" bestFit="1" customWidth="1"/>
    <col min="2" max="2" width="1" style="49" customWidth="1"/>
    <col min="3" max="3" width="26.08984375" style="49" bestFit="1" customWidth="1"/>
    <col min="4" max="4" width="18.6328125" style="49" customWidth="1"/>
    <col min="5" max="5" width="21" style="49" customWidth="1"/>
    <col min="6" max="6" width="3.453125" style="49" customWidth="1"/>
    <col min="7" max="7" width="26.08984375" style="49" bestFit="1" customWidth="1"/>
    <col min="8" max="8" width="18.6328125" style="49" customWidth="1"/>
    <col min="9" max="9" width="19.6328125" style="49" customWidth="1"/>
    <col min="10" max="10" width="11.36328125" style="49" customWidth="1"/>
    <col min="11" max="16384" width="9" style="49"/>
  </cols>
  <sheetData>
    <row r="1" spans="3:11" ht="11.25" customHeight="1" x14ac:dyDescent="0.2"/>
    <row r="2" spans="3:11" ht="19.5" customHeight="1" x14ac:dyDescent="0.2">
      <c r="C2" s="131" t="s">
        <v>67</v>
      </c>
      <c r="D2" s="67"/>
      <c r="E2" s="68" t="s">
        <v>169</v>
      </c>
      <c r="F2" s="67"/>
      <c r="G2" s="132" t="s">
        <v>68</v>
      </c>
      <c r="H2" s="67"/>
      <c r="I2" s="68" t="s">
        <v>169</v>
      </c>
    </row>
    <row r="3" spans="3:11" s="55" customFormat="1" ht="30" customHeight="1" x14ac:dyDescent="0.2">
      <c r="C3" s="206" t="s">
        <v>62</v>
      </c>
      <c r="D3" s="206" t="s">
        <v>69</v>
      </c>
      <c r="E3" s="206" t="s">
        <v>70</v>
      </c>
      <c r="G3" s="206" t="s">
        <v>62</v>
      </c>
      <c r="H3" s="206" t="s">
        <v>69</v>
      </c>
      <c r="I3" s="206" t="s">
        <v>70</v>
      </c>
    </row>
    <row r="4" spans="3:11" s="55" customFormat="1" ht="16.25" customHeight="1" x14ac:dyDescent="0.2">
      <c r="C4" s="133" t="s">
        <v>71</v>
      </c>
      <c r="D4" s="134"/>
      <c r="E4" s="134"/>
      <c r="F4" s="100"/>
      <c r="G4" s="134" t="s">
        <v>71</v>
      </c>
      <c r="H4" s="134"/>
      <c r="I4" s="134"/>
    </row>
    <row r="5" spans="3:11" s="55" customFormat="1" ht="21" customHeight="1" x14ac:dyDescent="0.2">
      <c r="C5" s="229" t="s">
        <v>66</v>
      </c>
      <c r="D5" s="137"/>
      <c r="E5" s="137"/>
      <c r="F5" s="135"/>
      <c r="G5" s="230" t="s">
        <v>66</v>
      </c>
      <c r="H5" s="137"/>
      <c r="I5" s="137"/>
    </row>
    <row r="6" spans="3:11" s="55" customFormat="1" ht="21" customHeight="1" x14ac:dyDescent="0.2">
      <c r="C6" s="129" t="s">
        <v>207</v>
      </c>
      <c r="D6" s="96">
        <v>350000</v>
      </c>
      <c r="E6" s="101">
        <v>0</v>
      </c>
      <c r="F6" s="135"/>
      <c r="G6" s="129" t="s">
        <v>207</v>
      </c>
      <c r="H6" s="96">
        <v>60000</v>
      </c>
      <c r="I6" s="101">
        <v>0</v>
      </c>
    </row>
    <row r="7" spans="3:11" s="55" customFormat="1" ht="21" customHeight="1" thickBot="1" x14ac:dyDescent="0.25">
      <c r="C7" s="138" t="s">
        <v>72</v>
      </c>
      <c r="D7" s="139">
        <f>SUM(D4:D6)</f>
        <v>350000</v>
      </c>
      <c r="E7" s="140">
        <f>SUM(E4:E6)</f>
        <v>0</v>
      </c>
      <c r="F7" s="135"/>
      <c r="G7" s="141" t="s">
        <v>72</v>
      </c>
      <c r="H7" s="139">
        <f t="shared" ref="H7:I7" si="0">SUM(H4:H6)</f>
        <v>60000</v>
      </c>
      <c r="I7" s="140">
        <f t="shared" si="0"/>
        <v>0</v>
      </c>
    </row>
    <row r="8" spans="3:11" s="55" customFormat="1" ht="16.25" customHeight="1" thickTop="1" x14ac:dyDescent="0.2">
      <c r="C8" s="142" t="s">
        <v>73</v>
      </c>
      <c r="D8" s="143"/>
      <c r="E8" s="143"/>
      <c r="F8" s="135"/>
      <c r="G8" s="143" t="s">
        <v>73</v>
      </c>
      <c r="H8" s="143"/>
      <c r="I8" s="143"/>
    </row>
    <row r="9" spans="3:11" s="55" customFormat="1" ht="16.25" customHeight="1" x14ac:dyDescent="0.2">
      <c r="C9" s="136" t="s">
        <v>74</v>
      </c>
      <c r="D9" s="137"/>
      <c r="E9" s="137"/>
      <c r="F9" s="135"/>
      <c r="G9" s="137" t="s">
        <v>74</v>
      </c>
      <c r="H9" s="137"/>
      <c r="I9" s="137"/>
    </row>
    <row r="10" spans="3:11" s="55" customFormat="1" ht="21" customHeight="1" x14ac:dyDescent="0.2">
      <c r="C10" s="96" t="s">
        <v>206</v>
      </c>
      <c r="D10" s="96">
        <v>81100</v>
      </c>
      <c r="E10" s="96">
        <v>0</v>
      </c>
      <c r="F10" s="135"/>
      <c r="G10" s="96" t="s">
        <v>206</v>
      </c>
      <c r="H10" s="96">
        <v>43600</v>
      </c>
      <c r="I10" s="96">
        <v>0</v>
      </c>
    </row>
    <row r="11" spans="3:11" s="55" customFormat="1" ht="21" customHeight="1" thickBot="1" x14ac:dyDescent="0.25">
      <c r="C11" s="138" t="s">
        <v>72</v>
      </c>
      <c r="D11" s="139">
        <f>SUM(D8:D10)</f>
        <v>81100</v>
      </c>
      <c r="E11" s="139">
        <f>SUM(E8:E10)</f>
        <v>0</v>
      </c>
      <c r="F11" s="135"/>
      <c r="G11" s="141" t="s">
        <v>72</v>
      </c>
      <c r="H11" s="139">
        <f>SUM(H8:H10)</f>
        <v>43600</v>
      </c>
      <c r="I11" s="139">
        <f>SUM(I8:I10)</f>
        <v>0</v>
      </c>
    </row>
    <row r="12" spans="3:11" s="55" customFormat="1" ht="21" customHeight="1" thickTop="1" x14ac:dyDescent="0.2">
      <c r="C12" s="144" t="s">
        <v>9</v>
      </c>
      <c r="D12" s="137">
        <f>D7+D11</f>
        <v>431100</v>
      </c>
      <c r="E12" s="137">
        <f>E7+E11</f>
        <v>0</v>
      </c>
      <c r="F12" s="135"/>
      <c r="G12" s="145" t="s">
        <v>9</v>
      </c>
      <c r="H12" s="137">
        <f>H7+H11</f>
        <v>103600</v>
      </c>
      <c r="I12" s="137">
        <f>I7+I11</f>
        <v>0</v>
      </c>
    </row>
    <row r="13" spans="3:11" s="55" customFormat="1" ht="21" customHeight="1" x14ac:dyDescent="0.2">
      <c r="C13" s="71"/>
      <c r="D13" s="72"/>
      <c r="E13" s="72"/>
      <c r="F13" s="70"/>
      <c r="G13" s="73"/>
      <c r="H13" s="72"/>
      <c r="I13" s="72"/>
    </row>
    <row r="14" spans="3:11" ht="6.75" customHeight="1" x14ac:dyDescent="0.2">
      <c r="C14" s="74"/>
      <c r="D14" s="75"/>
      <c r="E14" s="75"/>
      <c r="F14" s="51"/>
      <c r="G14" s="51"/>
      <c r="H14" s="51"/>
      <c r="I14" s="76"/>
      <c r="J14" s="52"/>
      <c r="K14" s="52"/>
    </row>
    <row r="15" spans="3:11" ht="18.75" customHeight="1" x14ac:dyDescent="0.2">
      <c r="C15" s="52"/>
      <c r="D15" s="51"/>
      <c r="E15" s="51"/>
      <c r="F15" s="51"/>
      <c r="G15" s="51"/>
      <c r="H15" s="51"/>
      <c r="I15" s="76"/>
      <c r="J15" s="52"/>
      <c r="K15" s="52"/>
    </row>
    <row r="16" spans="3:11" x14ac:dyDescent="0.2">
      <c r="C16" s="52"/>
      <c r="D16" s="77"/>
      <c r="E16" s="77"/>
      <c r="F16" s="77"/>
      <c r="G16" s="77"/>
      <c r="H16" s="52"/>
      <c r="I16" s="52"/>
      <c r="J16" s="52"/>
    </row>
  </sheetData>
  <phoneticPr fontId="4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1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26</vt:i4>
      </vt:variant>
    </vt:vector>
  </HeadingPairs>
  <TitlesOfParts>
    <vt:vector size="50" baseType="lpstr">
      <vt:lpstr>有形固定資産</vt:lpstr>
      <vt:lpstr>有形固定資産 (千円)</vt:lpstr>
      <vt:lpstr>投資及び出資金の明細</vt:lpstr>
      <vt:lpstr>投資及び出資金の明細 (千円)</vt:lpstr>
      <vt:lpstr>基金</vt:lpstr>
      <vt:lpstr>基金 (千円)</vt:lpstr>
      <vt:lpstr>貸付金</vt:lpstr>
      <vt:lpstr>貸付金 (千円)</vt:lpstr>
      <vt:lpstr>未収金及び長期延滞債権</vt:lpstr>
      <vt:lpstr>未収金及び長期延滞債権 (千円)</vt:lpstr>
      <vt:lpstr>地方債（借入先別）</vt:lpstr>
      <vt:lpstr>地方債（借入先別） (千円)</vt:lpstr>
      <vt:lpstr>地方債（利率別など）</vt:lpstr>
      <vt:lpstr>地方債（利率別など） (千円)</vt:lpstr>
      <vt:lpstr>引当金</vt:lpstr>
      <vt:lpstr>引当金 (千円)</vt:lpstr>
      <vt:lpstr>補助金</vt:lpstr>
      <vt:lpstr>補助金 (千円)</vt:lpstr>
      <vt:lpstr>財源明細</vt:lpstr>
      <vt:lpstr>財源明細 (千円)</vt:lpstr>
      <vt:lpstr>財源情報明細</vt:lpstr>
      <vt:lpstr>財源情報明細 (千円)</vt:lpstr>
      <vt:lpstr>資金明細</vt:lpstr>
      <vt:lpstr>資金明細 (千円)</vt:lpstr>
      <vt:lpstr>引当金!Print_Area</vt:lpstr>
      <vt:lpstr>'引当金 (千円)'!Print_Area</vt:lpstr>
      <vt:lpstr>基金!Print_Area</vt:lpstr>
      <vt:lpstr>'基金 (千円)'!Print_Area</vt:lpstr>
      <vt:lpstr>財源情報明細!Print_Area</vt:lpstr>
      <vt:lpstr>'財源情報明細 (千円)'!Print_Area</vt:lpstr>
      <vt:lpstr>財源明細!Print_Area</vt:lpstr>
      <vt:lpstr>'財源明細 (千円)'!Print_Area</vt:lpstr>
      <vt:lpstr>貸付金!Print_Area</vt:lpstr>
      <vt:lpstr>'貸付金 (千円)'!Print_Area</vt:lpstr>
      <vt:lpstr>'地方債（借入先別）'!Print_Area</vt:lpstr>
      <vt:lpstr>'地方債（借入先別） (千円)'!Print_Area</vt:lpstr>
      <vt:lpstr>'地方債（利率別など）'!Print_Area</vt:lpstr>
      <vt:lpstr>'地方債（利率別など） (千円)'!Print_Area</vt:lpstr>
      <vt:lpstr>投資及び出資金の明細!Print_Area</vt:lpstr>
      <vt:lpstr>'投資及び出資金の明細 (千円)'!Print_Area</vt:lpstr>
      <vt:lpstr>補助金!Print_Area</vt:lpstr>
      <vt:lpstr>'補助金 (千円)'!Print_Area</vt:lpstr>
      <vt:lpstr>未収金及び長期延滞債権!Print_Area</vt:lpstr>
      <vt:lpstr>'未収金及び長期延滞債権 (千円)'!Print_Area</vt:lpstr>
      <vt:lpstr>有形固定資産!Print_Area</vt:lpstr>
      <vt:lpstr>'有形固定資産 (千円)'!Print_Area</vt:lpstr>
      <vt:lpstr>投資及び出資金の明細!Print_Titles</vt:lpstr>
      <vt:lpstr>'投資及び出資金の明細 (千円)'!Print_Titles</vt:lpstr>
      <vt:lpstr>補助金!Print_Titles</vt:lpstr>
      <vt:lpstr>'補助金 (千円)'!Print_Titles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kawag</cp:lastModifiedBy>
  <cp:lastPrinted>2021-03-04T03:58:30Z</cp:lastPrinted>
  <dcterms:created xsi:type="dcterms:W3CDTF">2014-03-27T08:10:30Z</dcterms:created>
  <dcterms:modified xsi:type="dcterms:W3CDTF">2022-03-17T05:37:14Z</dcterms:modified>
</cp:coreProperties>
</file>