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wag\Desktop\作業フォルダ\①業務フォルダ\知夫村\公会計\10.納品物\5.附属明細書（未）\1.一般会計等\"/>
    </mc:Choice>
  </mc:AlternateContent>
  <xr:revisionPtr revIDLastSave="0" documentId="13_ncr:1_{886EFB1E-8A36-4602-B38A-680628AFFBDB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有形固定資産" sheetId="7" r:id="rId1"/>
    <sheet name="有形固定資産 (千円)" sheetId="19" r:id="rId2"/>
    <sheet name="投資及び出資金の明細" sheetId="8" r:id="rId3"/>
    <sheet name="投資及び出資金の明細 (千円)" sheetId="20" r:id="rId4"/>
    <sheet name="基金" sheetId="9" r:id="rId5"/>
    <sheet name="基金 (千円)" sheetId="21" r:id="rId6"/>
    <sheet name="貸付金" sheetId="10" r:id="rId7"/>
    <sheet name="貸付金 (千円)" sheetId="22" r:id="rId8"/>
    <sheet name="未収金及び長期延滞債権" sheetId="11" r:id="rId9"/>
    <sheet name="未収金及び長期延滞債権 (千円)" sheetId="23" r:id="rId10"/>
    <sheet name="地方債（借入先別）" sheetId="12" r:id="rId11"/>
    <sheet name="地方債（借入先別） (千円)" sheetId="24" r:id="rId12"/>
    <sheet name="地方債（利率別など）" sheetId="13" r:id="rId13"/>
    <sheet name="地方債（利率別など） (千円)" sheetId="25" r:id="rId14"/>
    <sheet name="引当金" sheetId="14" r:id="rId15"/>
    <sheet name="引当金 (千円)" sheetId="26" r:id="rId16"/>
    <sheet name="補助金" sheetId="15" r:id="rId17"/>
    <sheet name="補助金 (千円)" sheetId="27" r:id="rId18"/>
    <sheet name="財源明細" sheetId="16" r:id="rId19"/>
    <sheet name="財源明細 (千円)" sheetId="28" r:id="rId20"/>
    <sheet name="財源情報明細" sheetId="17" r:id="rId21"/>
    <sheet name="財源情報明細 (千円)" sheetId="29" r:id="rId22"/>
    <sheet name="資金明細" sheetId="18" r:id="rId23"/>
    <sheet name="資金明細 (千円)" sheetId="30" r:id="rId24"/>
  </sheets>
  <definedNames>
    <definedName name="_xlnm._FilterDatabase" localSheetId="2" hidden="1">投資及び出資金の明細!$A$8:$N$20</definedName>
    <definedName name="_xlnm.Print_Area" localSheetId="14">引当金!$A$1:$H$7</definedName>
    <definedName name="_xlnm.Print_Area" localSheetId="15">'引当金 (千円)'!$A$1:$H$7</definedName>
    <definedName name="_xlnm.Print_Area" localSheetId="4">基金!$B$1:$L$15</definedName>
    <definedName name="_xlnm.Print_Area" localSheetId="5">'基金 (千円)'!$B$1:$L$15</definedName>
    <definedName name="_xlnm.Print_Area" localSheetId="20">財源情報明細!$B$1:$I$10</definedName>
    <definedName name="_xlnm.Print_Area" localSheetId="21">'財源情報明細 (千円)'!$B$1:$I$10</definedName>
    <definedName name="_xlnm.Print_Area" localSheetId="18">財源明細!$A$1:$G$29</definedName>
    <definedName name="_xlnm.Print_Area" localSheetId="19">'財源明細 (千円)'!$A$1:$G$30</definedName>
    <definedName name="_xlnm.Print_Area" localSheetId="6">貸付金!$A$1:$H$7</definedName>
    <definedName name="_xlnm.Print_Area" localSheetId="7">'貸付金 (千円)'!$A$1:$H$7</definedName>
    <definedName name="_xlnm.Print_Area" localSheetId="10">'地方債（借入先別）'!$A$1:$M$19</definedName>
    <definedName name="_xlnm.Print_Area" localSheetId="11">'地方債（借入先別） (千円)'!$A$1:$M$19</definedName>
    <definedName name="_xlnm.Print_Area" localSheetId="12">'地方債（利率別など）'!$B$1:$M$20</definedName>
    <definedName name="_xlnm.Print_Area" localSheetId="13">'地方債（利率別など） (千円)'!$B$1:$N$20</definedName>
    <definedName name="_xlnm.Print_Area" localSheetId="2">投資及び出資金の明細!$A$1:$M$21</definedName>
    <definedName name="_xlnm.Print_Area" localSheetId="3">'投資及び出資金の明細 (千円)'!$A$1:$M$21</definedName>
    <definedName name="_xlnm.Print_Area" localSheetId="16">補助金!$A$1:$H$18</definedName>
    <definedName name="_xlnm.Print_Area" localSheetId="17">'補助金 (千円)'!$A$1:$H$18</definedName>
    <definedName name="_xlnm.Print_Area" localSheetId="8">未収金及び長期延滞債権!$B$1:$I$14</definedName>
    <definedName name="_xlnm.Print_Area" localSheetId="9">'未収金及び長期延滞債権 (千円)'!$B$1:$I$14</definedName>
    <definedName name="_xlnm.Print_Area" localSheetId="0">有形固定資産!$A$1:$T$49</definedName>
    <definedName name="_xlnm.Print_Area" localSheetId="1">'有形固定資産 (千円)'!$A$1:$T$49</definedName>
    <definedName name="_xlnm.Print_Titles" localSheetId="2">投資及び出資金の明細!$B:$B,投資及び出資金の明細!$1:$1</definedName>
    <definedName name="_xlnm.Print_Titles" localSheetId="3">'投資及び出資金の明細 (千円)'!$B:$B,'投資及び出資金の明細 (千円)'!$1:$1</definedName>
    <definedName name="_xlnm.Print_Titles" localSheetId="16">補助金!$B:$B,補助金!$2:$4</definedName>
    <definedName name="_xlnm.Print_Titles" localSheetId="17">'補助金 (千円)'!$B:$B,'補助金 (千円)'!$2:$4</definedName>
  </definedNames>
  <calcPr calcId="191029"/>
</workbook>
</file>

<file path=xl/calcChain.xml><?xml version="1.0" encoding="utf-8"?>
<calcChain xmlns="http://schemas.openxmlformats.org/spreadsheetml/2006/main">
  <c r="F17" i="16" l="1"/>
  <c r="G15" i="27"/>
  <c r="F15" i="27"/>
  <c r="E15" i="27"/>
  <c r="D15" i="27"/>
  <c r="G14" i="27"/>
  <c r="F14" i="27"/>
  <c r="E14" i="27"/>
  <c r="D14" i="27"/>
  <c r="G13" i="27"/>
  <c r="F13" i="27"/>
  <c r="E13" i="27"/>
  <c r="D13" i="27"/>
  <c r="G12" i="27"/>
  <c r="F12" i="27"/>
  <c r="E12" i="27"/>
  <c r="D12" i="27"/>
  <c r="G11" i="27"/>
  <c r="F11" i="27"/>
  <c r="E11" i="27"/>
  <c r="D11" i="27"/>
  <c r="G10" i="27"/>
  <c r="F10" i="27"/>
  <c r="E10" i="27"/>
  <c r="D10" i="27"/>
  <c r="F9" i="27"/>
  <c r="D9" i="27"/>
  <c r="G8" i="27"/>
  <c r="F8" i="27"/>
  <c r="E8" i="27"/>
  <c r="D8" i="27"/>
  <c r="G7" i="27"/>
  <c r="F7" i="27"/>
  <c r="E7" i="27"/>
  <c r="D7" i="27"/>
  <c r="G6" i="27"/>
  <c r="F6" i="27"/>
  <c r="E6" i="27"/>
  <c r="D6" i="27"/>
  <c r="F16" i="15"/>
  <c r="F17" i="15" s="1"/>
  <c r="F9" i="15"/>
  <c r="E5" i="17"/>
  <c r="F5" i="17"/>
  <c r="F5" i="16" l="1"/>
  <c r="C10" i="23" l="1"/>
  <c r="G10" i="23" s="1"/>
  <c r="I10" i="23"/>
  <c r="H10" i="23"/>
  <c r="D10" i="23"/>
  <c r="E10" i="23"/>
  <c r="D13" i="9"/>
  <c r="O13" i="17" l="1"/>
  <c r="H5" i="17" s="1"/>
  <c r="C13" i="13" l="1"/>
  <c r="G5" i="27"/>
  <c r="E5" i="27"/>
  <c r="D5" i="27"/>
  <c r="F27" i="28" l="1"/>
  <c r="F26" i="28"/>
  <c r="F22" i="28"/>
  <c r="F21" i="28"/>
  <c r="F19" i="28"/>
  <c r="F18" i="28"/>
  <c r="F16" i="28"/>
  <c r="F15" i="28"/>
  <c r="F14" i="28"/>
  <c r="F13" i="28"/>
  <c r="F12" i="28"/>
  <c r="F11" i="28"/>
  <c r="F10" i="28"/>
  <c r="F9" i="28"/>
  <c r="F8" i="28"/>
  <c r="F7" i="28"/>
  <c r="F6" i="28"/>
  <c r="D16" i="28"/>
  <c r="D15" i="28"/>
  <c r="D14" i="28"/>
  <c r="D13" i="28"/>
  <c r="D12" i="28"/>
  <c r="D11" i="28"/>
  <c r="D10" i="28"/>
  <c r="D9" i="28"/>
  <c r="D8" i="28"/>
  <c r="D7" i="28"/>
  <c r="D6" i="28"/>
  <c r="C5" i="13"/>
  <c r="C6" i="10"/>
  <c r="F16" i="27" l="1"/>
  <c r="F4" i="8"/>
  <c r="F17" i="27" l="1"/>
  <c r="G5" i="10"/>
  <c r="F5" i="22"/>
  <c r="E5" i="22"/>
  <c r="D5" i="22"/>
  <c r="C5" i="22"/>
  <c r="B5" i="22"/>
  <c r="D5" i="28"/>
  <c r="G6" i="10" l="1"/>
  <c r="L13" i="17"/>
  <c r="E9" i="17"/>
  <c r="F28" i="16" l="1"/>
  <c r="F17" i="28"/>
  <c r="G6" i="14"/>
  <c r="G5" i="14"/>
  <c r="C11" i="23"/>
  <c r="G11" i="23" s="1"/>
  <c r="I6" i="23"/>
  <c r="H6" i="23"/>
  <c r="G6" i="23"/>
  <c r="E6" i="23"/>
  <c r="D6" i="23"/>
  <c r="C6" i="23"/>
  <c r="G5" i="22"/>
  <c r="C12" i="21"/>
  <c r="C11" i="21"/>
  <c r="C10" i="21"/>
  <c r="C9" i="21"/>
  <c r="C8" i="21"/>
  <c r="C7" i="21"/>
  <c r="C6" i="21"/>
  <c r="C5" i="21"/>
  <c r="H19" i="8"/>
  <c r="H18" i="8"/>
  <c r="H17" i="8"/>
  <c r="H16" i="8"/>
  <c r="H15" i="8"/>
  <c r="H14" i="8"/>
  <c r="H13" i="8"/>
  <c r="H12" i="8"/>
  <c r="H11" i="8"/>
  <c r="H10" i="8"/>
  <c r="H9" i="8"/>
  <c r="H4" i="8"/>
  <c r="F28" i="28" l="1"/>
  <c r="I28" i="16"/>
  <c r="C6" i="22"/>
  <c r="G7" i="14"/>
  <c r="F7" i="14"/>
  <c r="E7" i="14"/>
  <c r="D7" i="14"/>
  <c r="C7" i="14"/>
  <c r="G6" i="26"/>
  <c r="F6" i="26"/>
  <c r="E6" i="26"/>
  <c r="D6" i="26"/>
  <c r="C6" i="26"/>
  <c r="M13" i="25"/>
  <c r="G6" i="22"/>
  <c r="F6" i="10"/>
  <c r="F6" i="22" s="1"/>
  <c r="E6" i="10"/>
  <c r="E6" i="22" s="1"/>
  <c r="D6" i="10"/>
  <c r="D6" i="22" s="1"/>
  <c r="D13" i="21"/>
  <c r="H8" i="21"/>
  <c r="H7" i="21"/>
  <c r="H6" i="21"/>
  <c r="I8" i="21"/>
  <c r="G8" i="21"/>
  <c r="F8" i="21"/>
  <c r="E8" i="21"/>
  <c r="D8" i="21"/>
  <c r="I9" i="21"/>
  <c r="G9" i="21"/>
  <c r="F9" i="21"/>
  <c r="E9" i="21"/>
  <c r="D9" i="21"/>
  <c r="I10" i="21"/>
  <c r="G10" i="21"/>
  <c r="F10" i="21"/>
  <c r="E10" i="21"/>
  <c r="D10" i="21"/>
  <c r="I11" i="21"/>
  <c r="G11" i="21"/>
  <c r="F11" i="21"/>
  <c r="E11" i="21"/>
  <c r="D11" i="21"/>
  <c r="I12" i="21"/>
  <c r="G12" i="21"/>
  <c r="F12" i="21"/>
  <c r="E12" i="21"/>
  <c r="D12" i="21"/>
  <c r="I7" i="21"/>
  <c r="G7" i="21"/>
  <c r="F7" i="21"/>
  <c r="E7" i="21"/>
  <c r="D7" i="21"/>
  <c r="I6" i="21"/>
  <c r="G6" i="21"/>
  <c r="F6" i="21"/>
  <c r="E6" i="21"/>
  <c r="D6" i="21"/>
  <c r="H12" i="21"/>
  <c r="H11" i="21"/>
  <c r="H10" i="21"/>
  <c r="H9" i="21"/>
  <c r="K4" i="20"/>
  <c r="J4" i="20"/>
  <c r="H4" i="20"/>
  <c r="G4" i="20"/>
  <c r="E4" i="20"/>
  <c r="D4" i="20"/>
  <c r="C4" i="20"/>
  <c r="B4" i="20"/>
  <c r="K5" i="8"/>
  <c r="J5" i="8"/>
  <c r="G5" i="8"/>
  <c r="E5" i="8"/>
  <c r="D5" i="8"/>
  <c r="C5" i="8"/>
  <c r="I4" i="8"/>
  <c r="I4" i="20" s="1"/>
  <c r="F4" i="20" l="1"/>
  <c r="R47" i="19" l="1"/>
  <c r="R46" i="19"/>
  <c r="R45" i="19"/>
  <c r="R44" i="19"/>
  <c r="R43" i="19"/>
  <c r="R42" i="19"/>
  <c r="R40" i="19"/>
  <c r="R39" i="19"/>
  <c r="R38" i="19"/>
  <c r="R37" i="19"/>
  <c r="R36" i="19"/>
  <c r="R35" i="19"/>
  <c r="R34" i="19"/>
  <c r="R33" i="19"/>
  <c r="R32" i="19"/>
  <c r="R31" i="19"/>
  <c r="P47" i="19"/>
  <c r="P46" i="19"/>
  <c r="P45" i="19"/>
  <c r="P44" i="19"/>
  <c r="P43" i="19"/>
  <c r="P42" i="19"/>
  <c r="P40" i="19"/>
  <c r="P39" i="19"/>
  <c r="P38" i="19"/>
  <c r="P37" i="19"/>
  <c r="P36" i="19"/>
  <c r="P35" i="19"/>
  <c r="P34" i="19"/>
  <c r="P33" i="19"/>
  <c r="P32" i="19"/>
  <c r="N47" i="19"/>
  <c r="N46" i="19"/>
  <c r="N45" i="19"/>
  <c r="N44" i="19"/>
  <c r="N43" i="19"/>
  <c r="N42" i="19"/>
  <c r="N40" i="19"/>
  <c r="N39" i="19"/>
  <c r="N38" i="19"/>
  <c r="N37" i="19"/>
  <c r="N36" i="19"/>
  <c r="N35" i="19"/>
  <c r="N34" i="19"/>
  <c r="N33" i="19"/>
  <c r="N32" i="19"/>
  <c r="L47" i="19"/>
  <c r="L46" i="19"/>
  <c r="L45" i="19"/>
  <c r="L44" i="19"/>
  <c r="L43" i="19"/>
  <c r="L42" i="19"/>
  <c r="L40" i="19"/>
  <c r="L39" i="19"/>
  <c r="L38" i="19"/>
  <c r="L37" i="19"/>
  <c r="L36" i="19"/>
  <c r="L35" i="19"/>
  <c r="L34" i="19"/>
  <c r="L33" i="19"/>
  <c r="L32" i="19"/>
  <c r="J47" i="19"/>
  <c r="J46" i="19"/>
  <c r="J45" i="19"/>
  <c r="J44" i="19"/>
  <c r="J43" i="19"/>
  <c r="J42" i="19"/>
  <c r="J40" i="19"/>
  <c r="J39" i="19"/>
  <c r="J38" i="19"/>
  <c r="J37" i="19"/>
  <c r="J36" i="19"/>
  <c r="J35" i="19"/>
  <c r="J34" i="19"/>
  <c r="J33" i="19"/>
  <c r="J32" i="19"/>
  <c r="H47" i="19"/>
  <c r="H46" i="19"/>
  <c r="H45" i="19"/>
  <c r="H44" i="19"/>
  <c r="H43" i="19"/>
  <c r="H42" i="19"/>
  <c r="H40" i="19"/>
  <c r="H39" i="19"/>
  <c r="H38" i="19"/>
  <c r="H37" i="19"/>
  <c r="H36" i="19"/>
  <c r="H35" i="19"/>
  <c r="H34" i="19"/>
  <c r="H33" i="19"/>
  <c r="H32" i="19"/>
  <c r="F47" i="19"/>
  <c r="F46" i="19"/>
  <c r="F45" i="19"/>
  <c r="F44" i="19"/>
  <c r="F43" i="19"/>
  <c r="F42" i="19"/>
  <c r="F40" i="19"/>
  <c r="F39" i="19"/>
  <c r="F38" i="19"/>
  <c r="F37" i="19"/>
  <c r="F36" i="19"/>
  <c r="F35" i="19"/>
  <c r="F34" i="19"/>
  <c r="F33" i="19"/>
  <c r="F32" i="19"/>
  <c r="D47" i="19"/>
  <c r="D46" i="19"/>
  <c r="D45" i="19"/>
  <c r="D44" i="19"/>
  <c r="D43" i="19"/>
  <c r="D42" i="19"/>
  <c r="D40" i="19"/>
  <c r="D39" i="19"/>
  <c r="D38" i="19"/>
  <c r="D37" i="19"/>
  <c r="D36" i="19"/>
  <c r="D35" i="19"/>
  <c r="D34" i="19"/>
  <c r="D33" i="19"/>
  <c r="D32" i="19"/>
  <c r="N25" i="19"/>
  <c r="N24" i="19"/>
  <c r="N23" i="19"/>
  <c r="N22" i="19"/>
  <c r="N21" i="19"/>
  <c r="N20" i="19"/>
  <c r="N18" i="19"/>
  <c r="N17" i="19"/>
  <c r="N16" i="19"/>
  <c r="N15" i="19"/>
  <c r="N14" i="19"/>
  <c r="N13" i="19"/>
  <c r="N12" i="19"/>
  <c r="N11" i="19"/>
  <c r="N10" i="19"/>
  <c r="L25" i="19"/>
  <c r="L24" i="19"/>
  <c r="L23" i="19"/>
  <c r="L22" i="19"/>
  <c r="L21" i="19"/>
  <c r="L20" i="19"/>
  <c r="L18" i="19"/>
  <c r="L17" i="19"/>
  <c r="L16" i="19"/>
  <c r="L15" i="19"/>
  <c r="L14" i="19"/>
  <c r="L13" i="19"/>
  <c r="L12" i="19"/>
  <c r="L11" i="19"/>
  <c r="L10" i="19"/>
  <c r="H25" i="19"/>
  <c r="H24" i="19"/>
  <c r="H23" i="19"/>
  <c r="H22" i="19"/>
  <c r="H21" i="19"/>
  <c r="H20" i="19"/>
  <c r="H18" i="19"/>
  <c r="H17" i="19"/>
  <c r="H16" i="19"/>
  <c r="H15" i="19"/>
  <c r="H14" i="19"/>
  <c r="H13" i="19"/>
  <c r="H12" i="19"/>
  <c r="H11" i="19"/>
  <c r="H10" i="19"/>
  <c r="F25" i="19"/>
  <c r="F24" i="19"/>
  <c r="F23" i="19"/>
  <c r="F22" i="19"/>
  <c r="F21" i="19"/>
  <c r="F20" i="19"/>
  <c r="F18" i="19"/>
  <c r="F17" i="19"/>
  <c r="F16" i="19"/>
  <c r="F15" i="19"/>
  <c r="F14" i="19"/>
  <c r="F13" i="19"/>
  <c r="F12" i="19"/>
  <c r="F11" i="19"/>
  <c r="F10" i="19"/>
  <c r="D25" i="19"/>
  <c r="D24" i="19"/>
  <c r="D23" i="19"/>
  <c r="D22" i="19"/>
  <c r="D21" i="19"/>
  <c r="D20" i="19"/>
  <c r="D18" i="19"/>
  <c r="D17" i="19"/>
  <c r="D16" i="19"/>
  <c r="D15" i="19"/>
  <c r="D14" i="19"/>
  <c r="D13" i="19"/>
  <c r="D12" i="19"/>
  <c r="D11" i="19"/>
  <c r="D10" i="19"/>
  <c r="K19" i="8"/>
  <c r="K19" i="20" s="1"/>
  <c r="K18" i="8"/>
  <c r="K18" i="20" s="1"/>
  <c r="K17" i="8"/>
  <c r="K17" i="20" s="1"/>
  <c r="K16" i="8"/>
  <c r="K16" i="20" s="1"/>
  <c r="K15" i="8"/>
  <c r="K15" i="20" s="1"/>
  <c r="K14" i="8"/>
  <c r="K14" i="20" s="1"/>
  <c r="K13" i="8"/>
  <c r="K13" i="20" s="1"/>
  <c r="K12" i="8"/>
  <c r="K12" i="20" s="1"/>
  <c r="K11" i="8"/>
  <c r="K11" i="20" s="1"/>
  <c r="K10" i="8"/>
  <c r="K10" i="20" s="1"/>
  <c r="K9" i="8"/>
  <c r="K9" i="20" s="1"/>
  <c r="F19" i="8"/>
  <c r="F19" i="20" s="1"/>
  <c r="F18" i="8"/>
  <c r="F18" i="20" s="1"/>
  <c r="F17" i="8"/>
  <c r="F17" i="20" s="1"/>
  <c r="F16" i="8"/>
  <c r="F16" i="20" s="1"/>
  <c r="F15" i="8"/>
  <c r="F15" i="20" s="1"/>
  <c r="F14" i="8"/>
  <c r="F14" i="20" s="1"/>
  <c r="F13" i="8"/>
  <c r="F13" i="20" s="1"/>
  <c r="F12" i="8"/>
  <c r="F12" i="20" s="1"/>
  <c r="F11" i="8"/>
  <c r="F11" i="20" s="1"/>
  <c r="F10" i="8"/>
  <c r="I10" i="8" s="1"/>
  <c r="I10" i="20" s="1"/>
  <c r="F9" i="8"/>
  <c r="F9" i="20" s="1"/>
  <c r="B19" i="20"/>
  <c r="B18" i="20"/>
  <c r="B17" i="20"/>
  <c r="B16" i="20"/>
  <c r="B15" i="20"/>
  <c r="B14" i="20"/>
  <c r="B13" i="20"/>
  <c r="B12" i="20"/>
  <c r="B11" i="20"/>
  <c r="B10" i="20"/>
  <c r="B9" i="20"/>
  <c r="L19" i="20"/>
  <c r="J19" i="20"/>
  <c r="L18" i="20"/>
  <c r="J18" i="20"/>
  <c r="L17" i="20"/>
  <c r="J17" i="20"/>
  <c r="L16" i="20"/>
  <c r="J16" i="20"/>
  <c r="L15" i="20"/>
  <c r="J15" i="20"/>
  <c r="L14" i="20"/>
  <c r="J14" i="20"/>
  <c r="L13" i="20"/>
  <c r="J13" i="20"/>
  <c r="L12" i="20"/>
  <c r="J12" i="20"/>
  <c r="L11" i="20"/>
  <c r="J11" i="20"/>
  <c r="L10" i="20"/>
  <c r="J10" i="20"/>
  <c r="L9" i="20"/>
  <c r="J9" i="20"/>
  <c r="G19" i="20"/>
  <c r="E19" i="20"/>
  <c r="D19" i="20"/>
  <c r="C19" i="20"/>
  <c r="G18" i="20"/>
  <c r="E18" i="20"/>
  <c r="D18" i="20"/>
  <c r="C18" i="20"/>
  <c r="G17" i="20"/>
  <c r="E17" i="20"/>
  <c r="D17" i="20"/>
  <c r="C17" i="20"/>
  <c r="G16" i="20"/>
  <c r="E16" i="20"/>
  <c r="D16" i="20"/>
  <c r="C16" i="20"/>
  <c r="G15" i="20"/>
  <c r="E15" i="20"/>
  <c r="D15" i="20"/>
  <c r="C15" i="20"/>
  <c r="G14" i="20"/>
  <c r="E14" i="20"/>
  <c r="D14" i="20"/>
  <c r="C14" i="20"/>
  <c r="G13" i="20"/>
  <c r="E13" i="20"/>
  <c r="D13" i="20"/>
  <c r="C13" i="20"/>
  <c r="G12" i="20"/>
  <c r="E12" i="20"/>
  <c r="D12" i="20"/>
  <c r="C12" i="20"/>
  <c r="G11" i="20"/>
  <c r="E11" i="20"/>
  <c r="D11" i="20"/>
  <c r="C11" i="20"/>
  <c r="G10" i="20"/>
  <c r="E10" i="20"/>
  <c r="D10" i="20"/>
  <c r="C10" i="20"/>
  <c r="G9" i="20"/>
  <c r="E9" i="20"/>
  <c r="D9" i="20"/>
  <c r="C9" i="20"/>
  <c r="H19" i="20"/>
  <c r="H18" i="20"/>
  <c r="H17" i="20"/>
  <c r="H16" i="20"/>
  <c r="H15" i="20"/>
  <c r="H14" i="20"/>
  <c r="H13" i="20"/>
  <c r="H12" i="20"/>
  <c r="H11" i="20"/>
  <c r="H10" i="20"/>
  <c r="H9" i="20"/>
  <c r="I5" i="21"/>
  <c r="G5" i="21"/>
  <c r="F5" i="21"/>
  <c r="E5" i="21"/>
  <c r="D5" i="21"/>
  <c r="I11" i="23"/>
  <c r="H11" i="23"/>
  <c r="E11" i="23"/>
  <c r="D11" i="23"/>
  <c r="L17" i="24"/>
  <c r="K17" i="24"/>
  <c r="J17" i="24"/>
  <c r="I17" i="24"/>
  <c r="H17" i="24"/>
  <c r="G17" i="24"/>
  <c r="F17" i="24"/>
  <c r="L16" i="24"/>
  <c r="K16" i="24"/>
  <c r="J16" i="24"/>
  <c r="I16" i="24"/>
  <c r="H16" i="24"/>
  <c r="G16" i="24"/>
  <c r="F16" i="24"/>
  <c r="L15" i="24"/>
  <c r="K15" i="24"/>
  <c r="J15" i="24"/>
  <c r="I15" i="24"/>
  <c r="H15" i="24"/>
  <c r="G15" i="24"/>
  <c r="F15" i="24"/>
  <c r="L14" i="24"/>
  <c r="K14" i="24"/>
  <c r="J14" i="24"/>
  <c r="I14" i="24"/>
  <c r="H14" i="24"/>
  <c r="G14" i="24"/>
  <c r="F14" i="24"/>
  <c r="L12" i="24"/>
  <c r="K12" i="24"/>
  <c r="J12" i="24"/>
  <c r="I12" i="24"/>
  <c r="H12" i="24"/>
  <c r="G12" i="24"/>
  <c r="F12" i="24"/>
  <c r="L11" i="24"/>
  <c r="K11" i="24"/>
  <c r="J11" i="24"/>
  <c r="I11" i="24"/>
  <c r="H11" i="24"/>
  <c r="G11" i="24"/>
  <c r="F11" i="24"/>
  <c r="L10" i="24"/>
  <c r="K10" i="24"/>
  <c r="J10" i="24"/>
  <c r="I10" i="24"/>
  <c r="H10" i="24"/>
  <c r="G10" i="24"/>
  <c r="F10" i="24"/>
  <c r="L9" i="24"/>
  <c r="K9" i="24"/>
  <c r="J9" i="24"/>
  <c r="I9" i="24"/>
  <c r="H9" i="24"/>
  <c r="G9" i="24"/>
  <c r="F9" i="24"/>
  <c r="L8" i="24"/>
  <c r="K8" i="24"/>
  <c r="J8" i="24"/>
  <c r="I8" i="24"/>
  <c r="H8" i="24"/>
  <c r="G8" i="24"/>
  <c r="F8" i="24"/>
  <c r="L7" i="24"/>
  <c r="K7" i="24"/>
  <c r="J7" i="24"/>
  <c r="I7" i="24"/>
  <c r="H7" i="24"/>
  <c r="G7" i="24"/>
  <c r="F7" i="24"/>
  <c r="E17" i="24"/>
  <c r="E16" i="24"/>
  <c r="E15" i="24"/>
  <c r="E14" i="24"/>
  <c r="E12" i="24"/>
  <c r="E11" i="24"/>
  <c r="E10" i="24"/>
  <c r="E9" i="24"/>
  <c r="E8" i="24"/>
  <c r="E7" i="24"/>
  <c r="C17" i="24"/>
  <c r="C16" i="24"/>
  <c r="C15" i="24"/>
  <c r="C14" i="24"/>
  <c r="C12" i="24"/>
  <c r="C11" i="24"/>
  <c r="C10" i="24"/>
  <c r="C9" i="24"/>
  <c r="C8" i="24"/>
  <c r="C7" i="24"/>
  <c r="C19" i="25"/>
  <c r="L13" i="25"/>
  <c r="K13" i="25"/>
  <c r="J13" i="25"/>
  <c r="I13" i="25"/>
  <c r="H13" i="25"/>
  <c r="G13" i="25"/>
  <c r="F13" i="25"/>
  <c r="E13" i="25"/>
  <c r="D13" i="25"/>
  <c r="C13" i="25"/>
  <c r="K5" i="25"/>
  <c r="D5" i="25"/>
  <c r="J5" i="25"/>
  <c r="I5" i="25"/>
  <c r="H5" i="25"/>
  <c r="G5" i="25"/>
  <c r="F5" i="25"/>
  <c r="E5" i="25"/>
  <c r="C5" i="25"/>
  <c r="G5" i="26"/>
  <c r="F5" i="26"/>
  <c r="E5" i="26"/>
  <c r="D5" i="26"/>
  <c r="C5" i="26"/>
  <c r="F5" i="27"/>
  <c r="F5" i="28"/>
  <c r="H8" i="29"/>
  <c r="H7" i="29"/>
  <c r="H6" i="29"/>
  <c r="H5" i="29"/>
  <c r="F5" i="29"/>
  <c r="F6" i="29"/>
  <c r="F7" i="29"/>
  <c r="F8" i="29"/>
  <c r="E8" i="29"/>
  <c r="E7" i="29"/>
  <c r="E6" i="29"/>
  <c r="E5" i="29"/>
  <c r="D8" i="29"/>
  <c r="D7" i="29"/>
  <c r="D6" i="29"/>
  <c r="D5" i="29"/>
  <c r="C6" i="18"/>
  <c r="C6" i="30" s="1"/>
  <c r="C5" i="30"/>
  <c r="F5" i="8" l="1"/>
  <c r="I14" i="8"/>
  <c r="I14" i="20" s="1"/>
  <c r="I16" i="8"/>
  <c r="I16" i="20" s="1"/>
  <c r="I11" i="8"/>
  <c r="I11" i="20" s="1"/>
  <c r="F10" i="20"/>
  <c r="I9" i="8"/>
  <c r="I9" i="20" s="1"/>
  <c r="I15" i="8"/>
  <c r="I15" i="20" s="1"/>
  <c r="I17" i="8"/>
  <c r="I17" i="20" s="1"/>
  <c r="I18" i="8"/>
  <c r="I18" i="20" s="1"/>
  <c r="I19" i="8"/>
  <c r="I19" i="20" s="1"/>
  <c r="I12" i="8"/>
  <c r="I12" i="20" s="1"/>
  <c r="I13" i="8"/>
  <c r="I13" i="20" s="1"/>
  <c r="G13" i="9"/>
  <c r="G13" i="21" s="1"/>
  <c r="I5" i="8" l="1"/>
  <c r="G7" i="26"/>
  <c r="F7" i="26"/>
  <c r="I18" i="12"/>
  <c r="I18" i="24" s="1"/>
  <c r="J18" i="12"/>
  <c r="J18" i="24" s="1"/>
  <c r="K18" i="12"/>
  <c r="K18" i="24" s="1"/>
  <c r="H7" i="11"/>
  <c r="H7" i="23" s="1"/>
  <c r="I7" i="11"/>
  <c r="I7" i="23" s="1"/>
  <c r="D7" i="11"/>
  <c r="E7" i="11"/>
  <c r="E7" i="23" s="1"/>
  <c r="J5" i="20"/>
  <c r="D7" i="23" l="1"/>
  <c r="C20" i="8"/>
  <c r="C20" i="20" s="1"/>
  <c r="D20" i="8"/>
  <c r="D20" i="20" s="1"/>
  <c r="E20" i="8"/>
  <c r="E20" i="20" s="1"/>
  <c r="F20" i="8"/>
  <c r="F20" i="20" s="1"/>
  <c r="G20" i="8"/>
  <c r="G20" i="20" s="1"/>
  <c r="I20" i="8"/>
  <c r="I20" i="20" s="1"/>
  <c r="J20" i="8"/>
  <c r="J20" i="20" s="1"/>
  <c r="K20" i="8"/>
  <c r="K20" i="20" s="1"/>
  <c r="L20" i="8"/>
  <c r="L20" i="20" s="1"/>
  <c r="C5" i="20"/>
  <c r="D5" i="20"/>
  <c r="E5" i="20"/>
  <c r="F5" i="20"/>
  <c r="G5" i="20"/>
  <c r="I5" i="20"/>
  <c r="K5" i="20"/>
  <c r="C18" i="12" l="1"/>
  <c r="C18" i="24" s="1"/>
  <c r="E18" i="12"/>
  <c r="E18" i="24" s="1"/>
  <c r="F18" i="12"/>
  <c r="F18" i="24" s="1"/>
  <c r="G18" i="12"/>
  <c r="G18" i="24" s="1"/>
  <c r="H18" i="12"/>
  <c r="H18" i="24" s="1"/>
  <c r="L18" i="12"/>
  <c r="L18" i="24" s="1"/>
  <c r="E9" i="29" l="1"/>
  <c r="H9" i="17"/>
  <c r="H9" i="29" s="1"/>
  <c r="F9" i="17"/>
  <c r="F9" i="29" s="1"/>
  <c r="D9" i="17"/>
  <c r="D9" i="29" s="1"/>
  <c r="G8" i="17"/>
  <c r="G8" i="29" s="1"/>
  <c r="G7" i="17"/>
  <c r="G7" i="29" s="1"/>
  <c r="G6" i="17"/>
  <c r="G6" i="29" s="1"/>
  <c r="G5" i="17"/>
  <c r="G5" i="29" s="1"/>
  <c r="F23" i="16"/>
  <c r="F23" i="28" s="1"/>
  <c r="F20" i="16"/>
  <c r="F20" i="28" s="1"/>
  <c r="F24" i="16" l="1"/>
  <c r="F24" i="28" s="1"/>
  <c r="G9" i="17"/>
  <c r="G9" i="29" s="1"/>
  <c r="E7" i="26"/>
  <c r="D7" i="26"/>
  <c r="C7" i="26"/>
  <c r="F29" i="16" l="1"/>
  <c r="F25" i="16"/>
  <c r="F25" i="28" s="1"/>
  <c r="I12" i="11"/>
  <c r="H12" i="11"/>
  <c r="H12" i="23" s="1"/>
  <c r="E12" i="11"/>
  <c r="D12" i="11"/>
  <c r="F29" i="28" l="1"/>
  <c r="I29" i="16"/>
  <c r="D12" i="23"/>
  <c r="D13" i="11"/>
  <c r="D13" i="23" s="1"/>
  <c r="E13" i="11"/>
  <c r="E13" i="23" s="1"/>
  <c r="E12" i="23"/>
  <c r="I13" i="11"/>
  <c r="I13" i="23" s="1"/>
  <c r="I12" i="23"/>
  <c r="H13" i="11"/>
  <c r="H13" i="23" s="1"/>
  <c r="I13" i="9"/>
  <c r="I13" i="21" s="1"/>
  <c r="H5" i="21"/>
  <c r="F13" i="9"/>
  <c r="F13" i="21" s="1"/>
  <c r="E13" i="9"/>
  <c r="E13" i="21" s="1"/>
  <c r="H13" i="9" l="1"/>
  <c r="H13" i="21" s="1"/>
  <c r="R41" i="19"/>
  <c r="D41" i="19"/>
  <c r="P41" i="19"/>
  <c r="N41" i="19"/>
  <c r="L41" i="19"/>
  <c r="J41" i="19"/>
  <c r="H41" i="19"/>
  <c r="F41" i="19"/>
  <c r="F31" i="19"/>
  <c r="D31" i="19"/>
  <c r="P31" i="19"/>
  <c r="L31" i="19"/>
  <c r="J31" i="19"/>
  <c r="H31" i="19"/>
  <c r="N19" i="19"/>
  <c r="L19" i="19"/>
  <c r="H19" i="19"/>
  <c r="F19" i="19"/>
  <c r="D19" i="19"/>
  <c r="N9" i="19"/>
  <c r="L9" i="19"/>
  <c r="H9" i="19"/>
  <c r="F9" i="19"/>
  <c r="J13" i="19"/>
  <c r="J10" i="19"/>
  <c r="J20" i="19"/>
  <c r="P13" i="19" l="1"/>
  <c r="P22" i="19"/>
  <c r="J22" i="19"/>
  <c r="R48" i="19"/>
  <c r="P23" i="19"/>
  <c r="J23" i="19"/>
  <c r="P25" i="19"/>
  <c r="J25" i="19"/>
  <c r="P21" i="19"/>
  <c r="J21" i="19"/>
  <c r="P24" i="19"/>
  <c r="J24" i="19"/>
  <c r="P17" i="19"/>
  <c r="J17" i="19"/>
  <c r="N48" i="19"/>
  <c r="N31" i="19"/>
  <c r="P15" i="19"/>
  <c r="J15" i="19"/>
  <c r="P16" i="19"/>
  <c r="J16" i="19"/>
  <c r="P18" i="19"/>
  <c r="J18" i="19"/>
  <c r="P11" i="19"/>
  <c r="J11" i="19"/>
  <c r="P10" i="19"/>
  <c r="P14" i="19"/>
  <c r="J14" i="19"/>
  <c r="D26" i="19"/>
  <c r="D9" i="19"/>
  <c r="P12" i="19"/>
  <c r="J12" i="19"/>
  <c r="F26" i="19"/>
  <c r="N26" i="19"/>
  <c r="L48" i="19"/>
  <c r="F48" i="19"/>
  <c r="H26" i="19"/>
  <c r="H48" i="19"/>
  <c r="P48" i="19"/>
  <c r="J9" i="19"/>
  <c r="J19" i="19"/>
  <c r="L26" i="19"/>
  <c r="J48" i="19"/>
  <c r="D48" i="19"/>
  <c r="P19" i="19" l="1"/>
  <c r="P20" i="19"/>
  <c r="P9" i="19"/>
  <c r="J26" i="19"/>
  <c r="P26" i="19" l="1"/>
  <c r="D12" i="24" l="1"/>
  <c r="D11" i="24"/>
  <c r="D17" i="24"/>
  <c r="D16" i="24"/>
  <c r="D10" i="24"/>
  <c r="D9" i="24"/>
  <c r="D14" i="24"/>
  <c r="D15" i="24"/>
  <c r="D8" i="24"/>
  <c r="D7" i="24" l="1"/>
  <c r="D18" i="12"/>
  <c r="D18" i="24" s="1"/>
</calcChain>
</file>

<file path=xl/sharedStrings.xml><?xml version="1.0" encoding="utf-8"?>
<sst xmlns="http://schemas.openxmlformats.org/spreadsheetml/2006/main" count="622" uniqueCount="252">
  <si>
    <t>金額</t>
    <rPh sb="0" eb="2">
      <t>キンガク</t>
    </rPh>
    <phoneticPr fontId="5"/>
  </si>
  <si>
    <t>土地</t>
    <rPh sb="0" eb="2">
      <t>トチ</t>
    </rPh>
    <phoneticPr fontId="5"/>
  </si>
  <si>
    <t>その他</t>
    <rPh sb="2" eb="3">
      <t>ホカ</t>
    </rPh>
    <phoneticPr fontId="5"/>
  </si>
  <si>
    <t>有価証券</t>
    <rPh sb="0" eb="2">
      <t>ユウカ</t>
    </rPh>
    <rPh sb="2" eb="4">
      <t>ショウケン</t>
    </rPh>
    <phoneticPr fontId="5"/>
  </si>
  <si>
    <t>長期貸付金</t>
    <rPh sb="0" eb="2">
      <t>チョウキ</t>
    </rPh>
    <rPh sb="2" eb="5">
      <t>カシツケキン</t>
    </rPh>
    <phoneticPr fontId="5"/>
  </si>
  <si>
    <t>減債基金</t>
    <rPh sb="0" eb="2">
      <t>ゲンサイ</t>
    </rPh>
    <rPh sb="2" eb="4">
      <t>キキン</t>
    </rPh>
    <phoneticPr fontId="5"/>
  </si>
  <si>
    <t>現金預金</t>
    <rPh sb="0" eb="2">
      <t>ゲンキン</t>
    </rPh>
    <rPh sb="2" eb="4">
      <t>ヨキン</t>
    </rPh>
    <phoneticPr fontId="5"/>
  </si>
  <si>
    <t>短期貸付金</t>
    <rPh sb="0" eb="2">
      <t>タンキ</t>
    </rPh>
    <rPh sb="2" eb="5">
      <t>カシツケキン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</si>
  <si>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</si>
  <si>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合計</t>
    <rPh sb="0" eb="2">
      <t>ゴウケイ</t>
    </rPh>
    <phoneticPr fontId="5"/>
  </si>
  <si>
    <t>税収等</t>
    <rPh sb="0" eb="2">
      <t>ゼイシュウ</t>
    </rPh>
    <rPh sb="2" eb="3">
      <t>ナド</t>
    </rPh>
    <phoneticPr fontId="5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</si>
  <si>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5"/>
  </si>
  <si>
    <t>【様式第５号】</t>
    <rPh sb="1" eb="3">
      <t>ヨウシキ</t>
    </rPh>
    <rPh sb="3" eb="4">
      <t>ダイ</t>
    </rPh>
    <rPh sb="5" eb="6">
      <t>ゴウ</t>
    </rPh>
    <phoneticPr fontId="12"/>
  </si>
  <si>
    <t>附属明細書</t>
    <rPh sb="0" eb="2">
      <t>フゾク</t>
    </rPh>
    <rPh sb="2" eb="5">
      <t>メイサイショ</t>
    </rPh>
    <phoneticPr fontId="12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</si>
  <si>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2"/>
  </si>
  <si>
    <t>（１）資産項目の明細</t>
    <rPh sb="3" eb="5">
      <t>シサン</t>
    </rPh>
    <rPh sb="5" eb="7">
      <t>コウモク</t>
    </rPh>
    <rPh sb="8" eb="10">
      <t>メイサイ</t>
    </rPh>
    <phoneticPr fontId="12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</si>
  <si>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2"/>
  </si>
  <si>
    <t>区分</t>
    <rPh sb="0" eb="2">
      <t>クブン</t>
    </rPh>
    <phoneticPr fontId="12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</si>
  <si>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5"/>
  </si>
  <si>
    <t xml:space="preserve">
本年度増加額
（B）</t>
    <rPh sb="1" eb="4">
      <t>ホンネンド</t>
    </rPh>
    <rPh sb="4" eb="7">
      <t>ゾウカガク</t>
    </rPh>
    <phoneticPr fontId="5"/>
  </si>
  <si>
    <t xml:space="preserve">
本年度減少額
（C）</t>
    <rPh sb="1" eb="4">
      <t>ホンネンド</t>
    </rPh>
    <rPh sb="4" eb="7">
      <t>ゲンショウガク</t>
    </rPh>
    <phoneticPr fontId="5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</si>
  <si>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5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</si>
  <si>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5"/>
  </si>
  <si>
    <t xml:space="preserve">
本年度償却額
（F)</t>
    <rPh sb="1" eb="4">
      <t>ホンネンド</t>
    </rPh>
    <rPh sb="4" eb="7">
      <t>ショウキャクガク</t>
    </rPh>
    <phoneticPr fontId="5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</si>
  <si>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2"/>
  </si>
  <si>
    <t xml:space="preserve"> 事業用資産</t>
    <rPh sb="1" eb="4">
      <t>ジギョウヨウ</t>
    </rPh>
    <rPh sb="4" eb="6">
      <t>シサン</t>
    </rPh>
    <phoneticPr fontId="12"/>
  </si>
  <si>
    <t>　  土地</t>
    <rPh sb="3" eb="5">
      <t>トチ</t>
    </rPh>
    <phoneticPr fontId="5"/>
  </si>
  <si>
    <t>　　立木竹</t>
    <rPh sb="2" eb="4">
      <t>タチキ</t>
    </rPh>
    <rPh sb="4" eb="5">
      <t>タケ</t>
    </rPh>
    <phoneticPr fontId="12"/>
  </si>
  <si>
    <t>　　建物</t>
    <rPh sb="2" eb="4">
      <t>タテモノ</t>
    </rPh>
    <phoneticPr fontId="5"/>
  </si>
  <si>
    <t>　　工作物</t>
    <rPh sb="2" eb="5">
      <t>コウサクブツ</t>
    </rPh>
    <phoneticPr fontId="5"/>
  </si>
  <si>
    <t>　　船舶</t>
    <rPh sb="2" eb="4">
      <t>センパク</t>
    </rPh>
    <phoneticPr fontId="12"/>
  </si>
  <si>
    <t>　　浮標等</t>
    <rPh sb="2" eb="4">
      <t>フヒョウ</t>
    </rPh>
    <rPh sb="4" eb="5">
      <t>ナド</t>
    </rPh>
    <phoneticPr fontId="12"/>
  </si>
  <si>
    <t>　　航空機</t>
    <rPh sb="2" eb="5">
      <t>コウクウキ</t>
    </rPh>
    <phoneticPr fontId="12"/>
  </si>
  <si>
    <t>　　その他</t>
    <rPh sb="4" eb="5">
      <t>タ</t>
    </rPh>
    <phoneticPr fontId="5"/>
  </si>
  <si>
    <t>　　建設仮勘定</t>
    <rPh sb="2" eb="4">
      <t>ケンセツ</t>
    </rPh>
    <rPh sb="4" eb="7">
      <t>カリカンジョウ</t>
    </rPh>
    <phoneticPr fontId="12"/>
  </si>
  <si>
    <t xml:space="preserve"> インフラ資産</t>
    <rPh sb="5" eb="7">
      <t>シサン</t>
    </rPh>
    <phoneticPr fontId="12"/>
  </si>
  <si>
    <t>　　土地</t>
    <rPh sb="2" eb="4">
      <t>トチ</t>
    </rPh>
    <phoneticPr fontId="5"/>
  </si>
  <si>
    <t>　　建物</t>
    <rPh sb="2" eb="4">
      <t>タテモノ</t>
    </rPh>
    <phoneticPr fontId="12"/>
  </si>
  <si>
    <t xml:space="preserve"> 物品</t>
    <rPh sb="1" eb="3">
      <t>ブッピン</t>
    </rPh>
    <phoneticPr fontId="5"/>
  </si>
  <si>
    <t>生活インフラ・
国土保全</t>
    <rPh sb="0" eb="2">
      <t>セイカツ</t>
    </rPh>
    <rPh sb="8" eb="10">
      <t>コクド</t>
    </rPh>
    <rPh sb="10" eb="12">
      <t>ホゼン</t>
    </rPh>
    <phoneticPr fontId="5"/>
  </si>
  <si>
    <t>教育</t>
    <rPh sb="0" eb="2">
      <t>キョウイク</t>
    </rPh>
    <phoneticPr fontId="12"/>
  </si>
  <si>
    <t>福祉</t>
    <rPh sb="0" eb="2">
      <t>フクシ</t>
    </rPh>
    <phoneticPr fontId="12"/>
  </si>
  <si>
    <t>環境衛生</t>
    <rPh sb="0" eb="2">
      <t>カンキョウ</t>
    </rPh>
    <rPh sb="2" eb="4">
      <t>エイセイ</t>
    </rPh>
    <phoneticPr fontId="12"/>
  </si>
  <si>
    <t>産業振興</t>
    <rPh sb="0" eb="2">
      <t>サンギョウ</t>
    </rPh>
    <rPh sb="2" eb="4">
      <t>シンコウ</t>
    </rPh>
    <phoneticPr fontId="12"/>
  </si>
  <si>
    <t>消防</t>
    <rPh sb="0" eb="2">
      <t>ショウボウ</t>
    </rPh>
    <phoneticPr fontId="12"/>
  </si>
  <si>
    <t>総務</t>
    <rPh sb="0" eb="2">
      <t>ソウム</t>
    </rPh>
    <phoneticPr fontId="12"/>
  </si>
  <si>
    <t>合計</t>
    <rPh sb="0" eb="2">
      <t>ゴウケイ</t>
    </rPh>
    <phoneticPr fontId="12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</si>
  <si>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2"/>
  </si>
  <si>
    <t>相手先名</t>
    <rPh sb="0" eb="3">
      <t>アイテサキ</t>
    </rPh>
    <rPh sb="3" eb="4">
      <t>メイ</t>
    </rPh>
    <phoneticPr fontId="5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</si>
  <si>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5"/>
  </si>
  <si>
    <t xml:space="preserve">
資産
（B)</t>
    <rPh sb="1" eb="3">
      <t>シサン</t>
    </rPh>
    <phoneticPr fontId="5"/>
  </si>
  <si>
    <t xml:space="preserve">
負債
（C)</t>
    <rPh sb="1" eb="3">
      <t>フサイ</t>
    </rPh>
    <phoneticPr fontId="5"/>
  </si>
  <si>
    <t>純資産額
（B）－（C)
（D)</t>
    <rPh sb="0" eb="3">
      <t>ジュンシサン</t>
    </rPh>
    <rPh sb="3" eb="4">
      <t>ガク</t>
    </rPh>
    <phoneticPr fontId="5"/>
  </si>
  <si>
    <t xml:space="preserve">
資本金
（E)</t>
    <rPh sb="1" eb="4">
      <t>シホンキン</t>
    </rPh>
    <phoneticPr fontId="5"/>
  </si>
  <si>
    <t>出資割合（％）
（A）/（E)
（F)</t>
    <rPh sb="0" eb="2">
      <t>シュッシ</t>
    </rPh>
    <rPh sb="2" eb="4">
      <t>ワリアイ</t>
    </rPh>
    <phoneticPr fontId="5"/>
  </si>
  <si>
    <t>実質価額
（D)×（F)
（G)</t>
    <rPh sb="0" eb="2">
      <t>ジッシツ</t>
    </rPh>
    <rPh sb="2" eb="4">
      <t>カガク</t>
    </rPh>
    <phoneticPr fontId="12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</si>
  <si>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2"/>
  </si>
  <si>
    <t xml:space="preserve">
出資金額
（A)</t>
    <rPh sb="1" eb="3">
      <t>シュッシ</t>
    </rPh>
    <rPh sb="3" eb="5">
      <t>キンガク</t>
    </rPh>
    <phoneticPr fontId="5"/>
  </si>
  <si>
    <t xml:space="preserve">
強制評価減
（H)</t>
    <rPh sb="1" eb="3">
      <t>キョウセイ</t>
    </rPh>
    <rPh sb="3" eb="5">
      <t>ヒョウカ</t>
    </rPh>
    <rPh sb="5" eb="6">
      <t>ゲン</t>
    </rPh>
    <phoneticPr fontId="12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</si>
  <si>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2"/>
  </si>
  <si>
    <t>種類</t>
    <rPh sb="0" eb="2">
      <t>シュルイ</t>
    </rPh>
    <phoneticPr fontId="5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</si>
  <si>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5"/>
  </si>
  <si>
    <t>相手先名または種別</t>
    <rPh sb="0" eb="3">
      <t>アイテサキ</t>
    </rPh>
    <rPh sb="3" eb="4">
      <t>メイ</t>
    </rPh>
    <rPh sb="7" eb="9">
      <t>シュベツ</t>
    </rPh>
    <phoneticPr fontId="5"/>
  </si>
  <si>
    <t>（参考）
貸付金計</t>
    <rPh sb="1" eb="3">
      <t>サンコウ</t>
    </rPh>
    <rPh sb="5" eb="8">
      <t>カシツケキン</t>
    </rPh>
    <rPh sb="8" eb="9">
      <t>ケイ</t>
    </rPh>
    <phoneticPr fontId="5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</si>
  <si>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2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</si>
  <si>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2"/>
  </si>
  <si>
    <t>その他の貸付金</t>
    <rPh sb="2" eb="3">
      <t>タ</t>
    </rPh>
    <rPh sb="4" eb="7">
      <t>カシツケキン</t>
    </rPh>
    <phoneticPr fontId="12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</si>
  <si>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2"/>
  </si>
  <si>
    <t>⑦未収金の明細</t>
    <rPh sb="1" eb="4">
      <t>ミシュウキン</t>
    </rPh>
    <rPh sb="5" eb="7">
      <t>メイサイ</t>
    </rPh>
    <phoneticPr fontId="1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</si>
  <si>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5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</si>
  <si>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5"/>
  </si>
  <si>
    <t>【貸付金】</t>
    <rPh sb="1" eb="4">
      <t>カシツケキン</t>
    </rPh>
    <phoneticPr fontId="5"/>
  </si>
  <si>
    <t>小計</t>
    <rPh sb="0" eb="2">
      <t>ショウケイ</t>
    </rPh>
    <phoneticPr fontId="12"/>
  </si>
  <si>
    <t>【未収金】</t>
    <rPh sb="1" eb="4">
      <t>ミシュウキン</t>
    </rPh>
    <phoneticPr fontId="5"/>
  </si>
  <si>
    <t>税等未収金</t>
    <rPh sb="0" eb="1">
      <t>ゼイ</t>
    </rPh>
    <rPh sb="1" eb="2">
      <t>ナド</t>
    </rPh>
    <rPh sb="2" eb="5">
      <t>ミシュウキン</t>
    </rPh>
    <phoneticPr fontId="12"/>
  </si>
  <si>
    <t>（２）負債項目の明細</t>
    <rPh sb="3" eb="5">
      <t>フサイ</t>
    </rPh>
    <rPh sb="5" eb="7">
      <t>コウモク</t>
    </rPh>
    <rPh sb="8" eb="10">
      <t>メイサイ</t>
    </rPh>
    <phoneticPr fontId="12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</si>
  <si>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2"/>
  </si>
  <si>
    <t>地方債残高</t>
    <rPh sb="0" eb="3">
      <t>チホウサイ</t>
    </rPh>
    <rPh sb="3" eb="5">
      <t>ザンダカ</t>
    </rPh>
    <phoneticPr fontId="23"/>
  </si>
  <si>
    <t>政府資金</t>
    <rPh sb="0" eb="2">
      <t>セイフ</t>
    </rPh>
    <rPh sb="2" eb="4">
      <t>シキン</t>
    </rPh>
    <phoneticPr fontId="23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</si>
  <si>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3"/>
  </si>
  <si>
    <t>市中銀行</t>
    <rPh sb="0" eb="2">
      <t>シチュウ</t>
    </rPh>
    <rPh sb="2" eb="4">
      <t>ギンコウ</t>
    </rPh>
    <phoneticPr fontId="23"/>
  </si>
  <si>
    <t>その他の
金融機関</t>
    <rPh sb="2" eb="3">
      <t>タ</t>
    </rPh>
    <rPh sb="5" eb="7">
      <t>キンユウ</t>
    </rPh>
    <rPh sb="7" eb="9">
      <t>キカン</t>
    </rPh>
    <phoneticPr fontId="23"/>
  </si>
  <si>
    <t>市場公募債</t>
    <rPh sb="0" eb="2">
      <t>シジョウ</t>
    </rPh>
    <rPh sb="2" eb="5">
      <t>コウボサイ</t>
    </rPh>
    <phoneticPr fontId="23"/>
  </si>
  <si>
    <t>その他</t>
    <rPh sb="2" eb="3">
      <t>タ</t>
    </rPh>
    <phoneticPr fontId="23"/>
  </si>
  <si>
    <t>うち1年内償還予定</t>
    <rPh sb="3" eb="5">
      <t>ネンナイ</t>
    </rPh>
    <rPh sb="5" eb="7">
      <t>ショウカン</t>
    </rPh>
    <rPh sb="7" eb="9">
      <t>ヨテイ</t>
    </rPh>
    <phoneticPr fontId="5"/>
  </si>
  <si>
    <t>うち共同発行債</t>
    <rPh sb="2" eb="4">
      <t>キョウドウ</t>
    </rPh>
    <rPh sb="4" eb="6">
      <t>ハッコウ</t>
    </rPh>
    <rPh sb="6" eb="7">
      <t>サイ</t>
    </rPh>
    <phoneticPr fontId="5"/>
  </si>
  <si>
    <t>うち住民公募債</t>
    <rPh sb="2" eb="4">
      <t>ジュウミン</t>
    </rPh>
    <rPh sb="4" eb="7">
      <t>コウボサイ</t>
    </rPh>
    <phoneticPr fontId="5"/>
  </si>
  <si>
    <t>【通常分】</t>
    <rPh sb="1" eb="3">
      <t>ツウジョウ</t>
    </rPh>
    <rPh sb="3" eb="4">
      <t>ブン</t>
    </rPh>
    <phoneticPr fontId="12"/>
  </si>
  <si>
    <t>　　一般公共事業</t>
    <rPh sb="2" eb="4">
      <t>イッパン</t>
    </rPh>
    <rPh sb="4" eb="6">
      <t>コウキョウ</t>
    </rPh>
    <rPh sb="6" eb="8">
      <t>ジギョウ</t>
    </rPh>
    <phoneticPr fontId="12"/>
  </si>
  <si>
    <t>　　公営住宅建設</t>
    <rPh sb="2" eb="4">
      <t>コウエイ</t>
    </rPh>
    <rPh sb="4" eb="6">
      <t>ジュウタク</t>
    </rPh>
    <rPh sb="6" eb="8">
      <t>ケンセツ</t>
    </rPh>
    <phoneticPr fontId="12"/>
  </si>
  <si>
    <t>　　災害復旧</t>
    <rPh sb="2" eb="4">
      <t>サイガイ</t>
    </rPh>
    <rPh sb="4" eb="6">
      <t>フッキュウ</t>
    </rPh>
    <phoneticPr fontId="12"/>
  </si>
  <si>
    <t>　　教育・福祉施設</t>
    <rPh sb="2" eb="4">
      <t>キョウイク</t>
    </rPh>
    <rPh sb="5" eb="7">
      <t>フクシ</t>
    </rPh>
    <rPh sb="7" eb="9">
      <t>シセツ</t>
    </rPh>
    <phoneticPr fontId="12"/>
  </si>
  <si>
    <t>　　一般単独事業</t>
    <rPh sb="2" eb="4">
      <t>イッパン</t>
    </rPh>
    <rPh sb="4" eb="6">
      <t>タンドク</t>
    </rPh>
    <rPh sb="6" eb="8">
      <t>ジギョウ</t>
    </rPh>
    <phoneticPr fontId="12"/>
  </si>
  <si>
    <t>　　その他</t>
    <rPh sb="4" eb="5">
      <t>ホカ</t>
    </rPh>
    <phoneticPr fontId="12"/>
  </si>
  <si>
    <t>【特別分】</t>
    <rPh sb="1" eb="3">
      <t>トクベツ</t>
    </rPh>
    <rPh sb="3" eb="4">
      <t>ブン</t>
    </rPh>
    <phoneticPr fontId="12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</si>
  <si>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4"/>
  </si>
  <si>
    <t>　　減税補てん債</t>
    <rPh sb="2" eb="4">
      <t>ゲンゼイ</t>
    </rPh>
    <rPh sb="4" eb="5">
      <t>ホ</t>
    </rPh>
    <rPh sb="7" eb="8">
      <t>サイ</t>
    </rPh>
    <phoneticPr fontId="24"/>
  </si>
  <si>
    <t>　　退職手当債</t>
    <rPh sb="2" eb="4">
      <t>タイショク</t>
    </rPh>
    <rPh sb="4" eb="6">
      <t>テアテ</t>
    </rPh>
    <rPh sb="6" eb="7">
      <t>サイ</t>
    </rPh>
    <phoneticPr fontId="24"/>
  </si>
  <si>
    <t>　　その他</t>
    <rPh sb="4" eb="5">
      <t>タ</t>
    </rPh>
    <phoneticPr fontId="24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</si>
  <si>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5"/>
  </si>
  <si>
    <t>1.5％以下</t>
    <rPh sb="4" eb="6">
      <t>イカ</t>
    </rPh>
    <phoneticPr fontId="23"/>
  </si>
  <si>
    <t>1.5％超
2.0％以下</t>
    <rPh sb="4" eb="5">
      <t>チョウ</t>
    </rPh>
    <rPh sb="10" eb="12">
      <t>イカ</t>
    </rPh>
    <phoneticPr fontId="23"/>
  </si>
  <si>
    <t>2.0％超
2.5％以下</t>
    <rPh sb="4" eb="5">
      <t>チョウ</t>
    </rPh>
    <rPh sb="10" eb="12">
      <t>イカ</t>
    </rPh>
    <phoneticPr fontId="23"/>
  </si>
  <si>
    <t>2.5％超
3.0％以下</t>
    <rPh sb="4" eb="5">
      <t>チョウ</t>
    </rPh>
    <rPh sb="10" eb="12">
      <t>イカ</t>
    </rPh>
    <phoneticPr fontId="23"/>
  </si>
  <si>
    <t>3.0％超
3.5％以下</t>
    <rPh sb="4" eb="5">
      <t>チョウ</t>
    </rPh>
    <rPh sb="10" eb="12">
      <t>イカ</t>
    </rPh>
    <phoneticPr fontId="23"/>
  </si>
  <si>
    <t>3.5％超
4.0％以下</t>
    <rPh sb="4" eb="5">
      <t>チョウ</t>
    </rPh>
    <rPh sb="10" eb="12">
      <t>イカ</t>
    </rPh>
    <phoneticPr fontId="23"/>
  </si>
  <si>
    <t>4.0％超</t>
    <rPh sb="4" eb="5">
      <t>チョウ</t>
    </rPh>
    <phoneticPr fontId="23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</si>
  <si>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3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</si>
  <si>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5"/>
  </si>
  <si>
    <t>１年以内</t>
    <rPh sb="1" eb="2">
      <t>ネン</t>
    </rPh>
    <rPh sb="2" eb="4">
      <t>イナイ</t>
    </rPh>
    <phoneticPr fontId="5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</si>
  <si>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</si>
  <si>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</si>
  <si>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</si>
  <si>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</si>
  <si>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5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</si>
  <si>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</si>
  <si>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</si>
  <si>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20年超</t>
    <rPh sb="2" eb="3">
      <t>ネン</t>
    </rPh>
    <rPh sb="3" eb="4">
      <t>チョウ</t>
    </rPh>
    <phoneticPr fontId="5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</si>
  <si>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5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</si>
  <si>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3"/>
  </si>
  <si>
    <t>契約条項の概要</t>
    <rPh sb="0" eb="2">
      <t>ケイヤク</t>
    </rPh>
    <rPh sb="2" eb="4">
      <t>ジョウコウ</t>
    </rPh>
    <rPh sb="5" eb="7">
      <t>ガイヨウ</t>
    </rPh>
    <phoneticPr fontId="23"/>
  </si>
  <si>
    <t>⑤引当金の明細</t>
    <rPh sb="1" eb="4">
      <t>ヒキアテキン</t>
    </rPh>
    <rPh sb="5" eb="7">
      <t>メイサイ</t>
    </rPh>
    <phoneticPr fontId="12"/>
  </si>
  <si>
    <t>区分</t>
    <rPh sb="0" eb="2">
      <t>クブン</t>
    </rPh>
    <phoneticPr fontId="5"/>
  </si>
  <si>
    <t>前年度末残高</t>
    <rPh sb="0" eb="3">
      <t>ゼンネンド</t>
    </rPh>
    <rPh sb="3" eb="4">
      <t>マツ</t>
    </rPh>
    <rPh sb="4" eb="6">
      <t>ザンダカ</t>
    </rPh>
    <phoneticPr fontId="5"/>
  </si>
  <si>
    <t>本年度増加額</t>
    <rPh sb="0" eb="3">
      <t>ホンネンド</t>
    </rPh>
    <rPh sb="3" eb="5">
      <t>ゾウカ</t>
    </rPh>
    <rPh sb="5" eb="6">
      <t>ガク</t>
    </rPh>
    <phoneticPr fontId="5"/>
  </si>
  <si>
    <t>本年度減少額</t>
    <rPh sb="0" eb="3">
      <t>ホンネンド</t>
    </rPh>
    <rPh sb="3" eb="6">
      <t>ゲンショウガク</t>
    </rPh>
    <phoneticPr fontId="5"/>
  </si>
  <si>
    <t>本年度末残高</t>
    <rPh sb="0" eb="3">
      <t>ホンネンド</t>
    </rPh>
    <rPh sb="3" eb="4">
      <t>マツ</t>
    </rPh>
    <rPh sb="4" eb="6">
      <t>ザンダカ</t>
    </rPh>
    <phoneticPr fontId="5"/>
  </si>
  <si>
    <t>目的使用</t>
    <rPh sb="0" eb="2">
      <t>モクテキ</t>
    </rPh>
    <rPh sb="2" eb="4">
      <t>シヨウ</t>
    </rPh>
    <phoneticPr fontId="12"/>
  </si>
  <si>
    <t>その他</t>
    <rPh sb="2" eb="3">
      <t>タ</t>
    </rPh>
    <phoneticPr fontId="12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</si>
  <si>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</si>
  <si>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（１）補助金等の明細</t>
    <rPh sb="3" eb="7">
      <t>ホジョキンナド</t>
    </rPh>
    <rPh sb="8" eb="10">
      <t>メイサイ</t>
    </rPh>
    <phoneticPr fontId="12"/>
  </si>
  <si>
    <t>名称</t>
    <rPh sb="0" eb="2">
      <t>メイショウ</t>
    </rPh>
    <phoneticPr fontId="12"/>
  </si>
  <si>
    <t>相手先</t>
    <rPh sb="0" eb="3">
      <t>アイテサキ</t>
    </rPh>
    <phoneticPr fontId="12"/>
  </si>
  <si>
    <t>金額</t>
    <rPh sb="0" eb="2">
      <t>キンガク</t>
    </rPh>
    <phoneticPr fontId="12"/>
  </si>
  <si>
    <t>支出目的</t>
    <rPh sb="0" eb="2">
      <t>シシュツ</t>
    </rPh>
    <rPh sb="2" eb="4">
      <t>モクテキ</t>
    </rPh>
    <phoneticPr fontId="12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</si>
  <si>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2"/>
  </si>
  <si>
    <t>計</t>
    <rPh sb="0" eb="1">
      <t>ケイ</t>
    </rPh>
    <phoneticPr fontId="12"/>
  </si>
  <si>
    <t>その他の補助金等</t>
    <rPh sb="2" eb="3">
      <t>タ</t>
    </rPh>
    <rPh sb="4" eb="7">
      <t>ホジョキン</t>
    </rPh>
    <rPh sb="7" eb="8">
      <t>ナド</t>
    </rPh>
    <phoneticPr fontId="12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</si>
  <si>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</si>
  <si>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（１）財源の明細</t>
    <rPh sb="3" eb="5">
      <t>ザイゲン</t>
    </rPh>
    <rPh sb="6" eb="8">
      <t>メイサイ</t>
    </rPh>
    <phoneticPr fontId="12"/>
  </si>
  <si>
    <t>会計</t>
    <rPh sb="0" eb="2">
      <t>カイケイ</t>
    </rPh>
    <phoneticPr fontId="5"/>
  </si>
  <si>
    <t>財源の内容</t>
    <rPh sb="0" eb="2">
      <t>ザイゲン</t>
    </rPh>
    <rPh sb="3" eb="5">
      <t>ナイヨウ</t>
    </rPh>
    <phoneticPr fontId="5"/>
  </si>
  <si>
    <t>一般会計</t>
    <rPh sb="0" eb="2">
      <t>イッパン</t>
    </rPh>
    <rPh sb="2" eb="4">
      <t>カイケイ</t>
    </rPh>
    <phoneticPr fontId="5"/>
  </si>
  <si>
    <t>小計</t>
    <rPh sb="0" eb="2">
      <t>ショウケイ</t>
    </rPh>
    <phoneticPr fontId="5"/>
  </si>
  <si>
    <t>資本的
補助金</t>
    <rPh sb="0" eb="3">
      <t>シホンテキ</t>
    </rPh>
    <rPh sb="4" eb="7">
      <t>ホジョキン</t>
    </rPh>
    <phoneticPr fontId="12"/>
  </si>
  <si>
    <t>国庫支出金</t>
    <rPh sb="0" eb="2">
      <t>コッコ</t>
    </rPh>
    <rPh sb="2" eb="5">
      <t>シシュツキン</t>
    </rPh>
    <phoneticPr fontId="5"/>
  </si>
  <si>
    <t>都道府県等支出金</t>
    <rPh sb="0" eb="4">
      <t>トドウフケン</t>
    </rPh>
    <rPh sb="4" eb="5">
      <t>ナド</t>
    </rPh>
    <rPh sb="5" eb="8">
      <t>シシュツキン</t>
    </rPh>
    <phoneticPr fontId="5"/>
  </si>
  <si>
    <t>経常的
補助金</t>
    <rPh sb="0" eb="3">
      <t>ケイジョウテキ</t>
    </rPh>
    <rPh sb="4" eb="7">
      <t>ホジョキン</t>
    </rPh>
    <phoneticPr fontId="12"/>
  </si>
  <si>
    <t>（２）財源情報の明細</t>
    <rPh sb="3" eb="5">
      <t>ザイゲン</t>
    </rPh>
    <rPh sb="5" eb="7">
      <t>ジョウホウ</t>
    </rPh>
    <rPh sb="8" eb="10">
      <t>メイサイ</t>
    </rPh>
    <phoneticPr fontId="12"/>
  </si>
  <si>
    <t>内訳</t>
    <rPh sb="0" eb="2">
      <t>ウチワケ</t>
    </rPh>
    <phoneticPr fontId="1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</si>
  <si>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2"/>
  </si>
  <si>
    <t>地方債</t>
    <rPh sb="0" eb="3">
      <t>チホウサイ</t>
    </rPh>
    <phoneticPr fontId="12"/>
  </si>
  <si>
    <t>税収等</t>
    <rPh sb="0" eb="3">
      <t>ゼイシュウナド</t>
    </rPh>
    <phoneticPr fontId="12"/>
  </si>
  <si>
    <t>その他</t>
    <rPh sb="2" eb="3">
      <t>ホカ</t>
    </rPh>
    <phoneticPr fontId="12"/>
  </si>
  <si>
    <t>純行政コスト</t>
    <rPh sb="0" eb="1">
      <t>ジュン</t>
    </rPh>
    <rPh sb="1" eb="3">
      <t>ギョウセイ</t>
    </rPh>
    <phoneticPr fontId="12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</si>
  <si>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2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</si>
  <si>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2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</si>
  <si>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2"/>
  </si>
  <si>
    <t>（１）資金の明細</t>
    <rPh sb="3" eb="5">
      <t>シキン</t>
    </rPh>
    <rPh sb="6" eb="8">
      <t>メイサイ</t>
    </rPh>
    <phoneticPr fontId="12"/>
  </si>
  <si>
    <t>要求払預金</t>
    <rPh sb="0" eb="2">
      <t>ヨウキュウ</t>
    </rPh>
    <rPh sb="2" eb="3">
      <t>ハラ</t>
    </rPh>
    <rPh sb="3" eb="5">
      <t>ヨキン</t>
    </rPh>
    <phoneticPr fontId="5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</si>
  <si>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2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</si>
  <si>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2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</si>
  <si>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2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</si>
  <si>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2"/>
  </si>
  <si>
    <t>③投資及び出資金の明細</t>
    <phoneticPr fontId="12"/>
  </si>
  <si>
    <t>④基金の明細</t>
    <phoneticPr fontId="12"/>
  </si>
  <si>
    <t>⑤貸付金の明細</t>
    <phoneticPr fontId="12"/>
  </si>
  <si>
    <t>（単位：円）</t>
    <rPh sb="1" eb="3">
      <t>タンイ</t>
    </rPh>
    <rPh sb="4" eb="5">
      <t>エン</t>
    </rPh>
    <phoneticPr fontId="5"/>
  </si>
  <si>
    <t>（単位：円）</t>
    <rPh sb="4" eb="5">
      <t>エン</t>
    </rPh>
    <phoneticPr fontId="5"/>
  </si>
  <si>
    <t>（単位：円）</t>
    <rPh sb="1" eb="3">
      <t>タンイ</t>
    </rPh>
    <rPh sb="4" eb="5">
      <t>エン</t>
    </rPh>
    <phoneticPr fontId="12"/>
  </si>
  <si>
    <t>（単位：円）</t>
    <rPh sb="1" eb="3">
      <t>タンイ</t>
    </rPh>
    <rPh sb="4" eb="5">
      <t>エン</t>
    </rPh>
    <phoneticPr fontId="18"/>
  </si>
  <si>
    <t>-</t>
    <phoneticPr fontId="5"/>
  </si>
  <si>
    <t>賞与等引当金</t>
    <phoneticPr fontId="5"/>
  </si>
  <si>
    <t>退職手当引当金</t>
    <phoneticPr fontId="5"/>
  </si>
  <si>
    <t>（単位：千円）</t>
    <rPh sb="1" eb="3">
      <t>タンイ</t>
    </rPh>
    <rPh sb="4" eb="5">
      <t>セン</t>
    </rPh>
    <rPh sb="5" eb="6">
      <t>エン</t>
    </rPh>
    <phoneticPr fontId="12"/>
  </si>
  <si>
    <t>（単位：千円）</t>
    <rPh sb="1" eb="3">
      <t>タンイ</t>
    </rPh>
    <rPh sb="4" eb="5">
      <t>セン</t>
    </rPh>
    <rPh sb="5" eb="6">
      <t>エン</t>
    </rPh>
    <phoneticPr fontId="18"/>
  </si>
  <si>
    <t>（単位：千円）</t>
    <rPh sb="1" eb="3">
      <t>タンイ</t>
    </rPh>
    <rPh sb="4" eb="5">
      <t>セン</t>
    </rPh>
    <rPh sb="5" eb="6">
      <t>エン</t>
    </rPh>
    <phoneticPr fontId="5"/>
  </si>
  <si>
    <t>（単位：千円）</t>
    <rPh sb="4" eb="5">
      <t>セン</t>
    </rPh>
    <rPh sb="5" eb="6">
      <t>エン</t>
    </rPh>
    <phoneticPr fontId="5"/>
  </si>
  <si>
    <t>内部相殺金額</t>
    <rPh sb="0" eb="2">
      <t>ナイブ</t>
    </rPh>
    <rPh sb="2" eb="4">
      <t>ソウサイ</t>
    </rPh>
    <rPh sb="4" eb="6">
      <t>キンガク</t>
    </rPh>
    <phoneticPr fontId="5"/>
  </si>
  <si>
    <t>税収等</t>
    <rPh sb="0" eb="2">
      <t>ゼイシュウ</t>
    </rPh>
    <rPh sb="2" eb="3">
      <t>トウ</t>
    </rPh>
    <phoneticPr fontId="5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</si>
  <si>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5"/>
  </si>
  <si>
    <t>総計</t>
    <rPh sb="0" eb="2">
      <t>ソウケイ</t>
    </rPh>
    <phoneticPr fontId="5"/>
  </si>
  <si>
    <t>前借分</t>
    <rPh sb="0" eb="2">
      <t>マエガリ</t>
    </rPh>
    <rPh sb="2" eb="3">
      <t>ブン</t>
    </rPh>
    <phoneticPr fontId="5"/>
  </si>
  <si>
    <t>-</t>
    <phoneticPr fontId="5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</si>
  <si>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5"/>
  </si>
  <si>
    <t>知夫里島開発（株）</t>
    <rPh sb="0" eb="2">
      <t>チブ</t>
    </rPh>
    <rPh sb="2" eb="4">
      <t>サトジマ</t>
    </rPh>
    <rPh sb="4" eb="6">
      <t>カイハツ</t>
    </rPh>
    <rPh sb="7" eb="8">
      <t>カブ</t>
    </rPh>
    <phoneticPr fontId="3"/>
  </si>
  <si>
    <t>全国漁業信用基金協会島根支部</t>
  </si>
  <si>
    <t>ふるさと水と土保全対策基金</t>
    <rPh sb="4" eb="5">
      <t>ミズ</t>
    </rPh>
    <rPh sb="6" eb="7">
      <t>ツチ</t>
    </rPh>
    <rPh sb="7" eb="9">
      <t>ホゼン</t>
    </rPh>
    <rPh sb="9" eb="11">
      <t>タイサク</t>
    </rPh>
    <rPh sb="11" eb="13">
      <t>キキン</t>
    </rPh>
    <phoneticPr fontId="3"/>
  </si>
  <si>
    <t>ふるさと知夫里島基金</t>
    <rPh sb="4" eb="5">
      <t>シ</t>
    </rPh>
    <rPh sb="5" eb="6">
      <t>オット</t>
    </rPh>
    <rPh sb="6" eb="7">
      <t>サト</t>
    </rPh>
    <rPh sb="7" eb="8">
      <t>シマ</t>
    </rPh>
    <rPh sb="8" eb="10">
      <t>キキン</t>
    </rPh>
    <phoneticPr fontId="3"/>
  </si>
  <si>
    <t>隠岐島前病院整備事業基金</t>
    <rPh sb="0" eb="2">
      <t>オキ</t>
    </rPh>
    <rPh sb="2" eb="3">
      <t>シマ</t>
    </rPh>
    <rPh sb="3" eb="4">
      <t>マエ</t>
    </rPh>
    <rPh sb="4" eb="6">
      <t>ビョウイン</t>
    </rPh>
    <rPh sb="6" eb="8">
      <t>セイビ</t>
    </rPh>
    <rPh sb="8" eb="10">
      <t>ジギョウ</t>
    </rPh>
    <rPh sb="10" eb="12">
      <t>キキン</t>
    </rPh>
    <phoneticPr fontId="3"/>
  </si>
  <si>
    <t>庁舎等整備資金</t>
    <rPh sb="0" eb="2">
      <t>チョウシャ</t>
    </rPh>
    <rPh sb="2" eb="3">
      <t>トウ</t>
    </rPh>
    <rPh sb="3" eb="5">
      <t>セイビ</t>
    </rPh>
    <rPh sb="5" eb="7">
      <t>シキン</t>
    </rPh>
    <phoneticPr fontId="4"/>
  </si>
  <si>
    <t>ジオパーク拠点施設整備基金</t>
    <rPh sb="5" eb="7">
      <t>キョテン</t>
    </rPh>
    <rPh sb="7" eb="9">
      <t>シセツ</t>
    </rPh>
    <rPh sb="9" eb="11">
      <t>セイビ</t>
    </rPh>
    <rPh sb="11" eb="13">
      <t>キキン</t>
    </rPh>
    <phoneticPr fontId="4"/>
  </si>
  <si>
    <t>森林環境整備基金</t>
    <rPh sb="0" eb="2">
      <t>シンリン</t>
    </rPh>
    <rPh sb="2" eb="4">
      <t>カンキョウ</t>
    </rPh>
    <rPh sb="4" eb="6">
      <t>セイビ</t>
    </rPh>
    <rPh sb="6" eb="8">
      <t>キキン</t>
    </rPh>
    <phoneticPr fontId="3"/>
  </si>
  <si>
    <t>　固定資産税</t>
    <rPh sb="1" eb="6">
      <t>コテイシサンゼイ</t>
    </rPh>
    <phoneticPr fontId="12"/>
  </si>
  <si>
    <t>-</t>
    <phoneticPr fontId="5"/>
  </si>
  <si>
    <t>減価償却費</t>
    <rPh sb="0" eb="5">
      <t>ゲンカショウキャクヒ</t>
    </rPh>
    <phoneticPr fontId="5"/>
  </si>
  <si>
    <t>賞与</t>
    <rPh sb="0" eb="2">
      <t>ショウヨ</t>
    </rPh>
    <phoneticPr fontId="5"/>
  </si>
  <si>
    <t>退職</t>
    <rPh sb="0" eb="2">
      <t>タイショク</t>
    </rPh>
    <phoneticPr fontId="5"/>
  </si>
  <si>
    <t>徴収繰入</t>
    <rPh sb="0" eb="2">
      <t>チョウシュウ</t>
    </rPh>
    <rPh sb="2" eb="4">
      <t>クリイレ</t>
    </rPh>
    <phoneticPr fontId="5"/>
  </si>
  <si>
    <t>徴収戻入</t>
    <rPh sb="0" eb="2">
      <t>チョウシュウ</t>
    </rPh>
    <rPh sb="2" eb="3">
      <t>モド</t>
    </rPh>
    <rPh sb="3" eb="4">
      <t>イ</t>
    </rPh>
    <phoneticPr fontId="5"/>
  </si>
  <si>
    <t>除却</t>
    <rPh sb="0" eb="2">
      <t>ジョキャク</t>
    </rPh>
    <phoneticPr fontId="5"/>
  </si>
  <si>
    <t>投資損失</t>
    <rPh sb="0" eb="4">
      <t>トウシソンシツ</t>
    </rPh>
    <phoneticPr fontId="5"/>
  </si>
  <si>
    <t>合計</t>
    <rPh sb="0" eb="2">
      <t>ゴウケイ</t>
    </rPh>
    <phoneticPr fontId="5"/>
  </si>
  <si>
    <t>村税</t>
    <rPh sb="0" eb="2">
      <t>ソンゼイ</t>
    </rPh>
    <phoneticPr fontId="5"/>
  </si>
  <si>
    <t>地方譲与税</t>
    <rPh sb="0" eb="5">
      <t>チホウジョウヨゼイ</t>
    </rPh>
    <phoneticPr fontId="5"/>
  </si>
  <si>
    <t>利子割交付金</t>
    <rPh sb="0" eb="3">
      <t>リシワリ</t>
    </rPh>
    <rPh sb="3" eb="6">
      <t>コウフキン</t>
    </rPh>
    <phoneticPr fontId="5"/>
  </si>
  <si>
    <t>配当割交付金</t>
    <rPh sb="0" eb="3">
      <t>ハイトウワリ</t>
    </rPh>
    <rPh sb="3" eb="6">
      <t>コウフキン</t>
    </rPh>
    <phoneticPr fontId="5"/>
  </si>
  <si>
    <t>株式譲渡所得割交付金</t>
    <rPh sb="0" eb="2">
      <t>カブシキ</t>
    </rPh>
    <rPh sb="2" eb="4">
      <t>ジョウト</t>
    </rPh>
    <rPh sb="4" eb="6">
      <t>ショトク</t>
    </rPh>
    <rPh sb="6" eb="7">
      <t>ワリ</t>
    </rPh>
    <rPh sb="7" eb="10">
      <t>コウフキン</t>
    </rPh>
    <phoneticPr fontId="5"/>
  </si>
  <si>
    <t>地方消費税交付金</t>
    <rPh sb="0" eb="5">
      <t>チホウショウヒゼイ</t>
    </rPh>
    <rPh sb="5" eb="8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</si>
  <si>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</si>
  <si>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5">
      <t>チホウコウフゼイ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</si>
  <si>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</si>
  <si>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寄附金</t>
    <rPh sb="0" eb="3">
      <t>キフキン</t>
    </rPh>
    <phoneticPr fontId="5"/>
  </si>
  <si>
    <t>ふるさと農道整備事業費負担金</t>
  </si>
  <si>
    <t>島根県隠岐支庁長県土整備局</t>
  </si>
  <si>
    <t>法人事業税交付金</t>
    <rPh sb="0" eb="5">
      <t>ホウジンジギョウゼイ</t>
    </rPh>
    <rPh sb="5" eb="8">
      <t>コウフキン</t>
    </rPh>
    <phoneticPr fontId="5"/>
  </si>
  <si>
    <t>環境性能割交付金</t>
    <rPh sb="0" eb="5">
      <t>カンキョウセイノウワリ</t>
    </rPh>
    <rPh sb="5" eb="8">
      <t>コウフキン</t>
    </rPh>
    <phoneticPr fontId="5"/>
  </si>
  <si>
    <t>　奨学資金</t>
    <rPh sb="1" eb="3">
      <t>ショウガク</t>
    </rPh>
    <rPh sb="3" eb="5">
      <t>シキン</t>
    </rPh>
    <phoneticPr fontId="4"/>
  </si>
  <si>
    <t>島根県水産振興協会（栽培漁業推進ファンド基金）</t>
  </si>
  <si>
    <t>知夫村地域情報通信基盤施設設備保守負担金</t>
  </si>
  <si>
    <t>西日本電信電話（株）　ＮＴＴ島根支店</t>
  </si>
  <si>
    <t>県単急傾斜地崩壊対策事業負担金</t>
  </si>
  <si>
    <t>-</t>
  </si>
  <si>
    <t>産業振興</t>
    <rPh sb="0" eb="4">
      <t>サンギョウシンコウ</t>
    </rPh>
    <phoneticPr fontId="23"/>
  </si>
  <si>
    <t>総務</t>
    <rPh sb="0" eb="2">
      <t>ソウム</t>
    </rPh>
    <phoneticPr fontId="19"/>
  </si>
  <si>
    <t>生活インフラ・国土保全</t>
    <rPh sb="7" eb="11">
      <t>コクドホゼン</t>
    </rPh>
    <phoneticPr fontId="19"/>
  </si>
  <si>
    <t>一部事務組合・広域連合負担金</t>
  </si>
  <si>
    <t>一部事務組合・広域連合</t>
  </si>
  <si>
    <t>総務</t>
    <rPh sb="0" eb="2">
      <t>ソウム</t>
    </rPh>
    <phoneticPr fontId="23"/>
  </si>
  <si>
    <t>知夫村雇用機会拡充事業補助金</t>
  </si>
  <si>
    <t>知夫村集落支援員活動支援事業補助金</t>
  </si>
  <si>
    <t>支給対象者</t>
    <rPh sb="0" eb="5">
      <t>シキュウタイショウシャ</t>
    </rPh>
    <phoneticPr fontId="19"/>
  </si>
  <si>
    <t>今年度</t>
    <rPh sb="0" eb="3">
      <t>コンネンド</t>
    </rPh>
    <phoneticPr fontId="5"/>
  </si>
  <si>
    <t>前年度</t>
    <rPh sb="0" eb="3">
      <t>ゼンネンド</t>
    </rPh>
    <phoneticPr fontId="5"/>
  </si>
  <si>
    <t>　村民税</t>
    <rPh sb="1" eb="4">
      <t>ソンミンゼイ</t>
    </rPh>
    <phoneticPr fontId="10"/>
  </si>
  <si>
    <t>-</t>
    <phoneticPr fontId="5"/>
  </si>
  <si>
    <t>島根県隠岐支庁長県土整備局　他</t>
    <rPh sb="14" eb="15">
      <t>ホカ</t>
    </rPh>
    <phoneticPr fontId="5"/>
  </si>
  <si>
    <t>-</t>
    <phoneticPr fontId="5"/>
  </si>
  <si>
    <t>支給対象者</t>
  </si>
  <si>
    <t>離島漁業再生支援交付金</t>
  </si>
  <si>
    <t>ホテル　知夫の里　他</t>
  </si>
  <si>
    <t>知夫村隠岐航路旅客運賃助成事業助成金</t>
  </si>
  <si>
    <t>隠岐汽船　他</t>
  </si>
  <si>
    <t>島根県農業信用基金協会</t>
  </si>
  <si>
    <t>島根県信用保証協会</t>
  </si>
  <si>
    <t>隠岐島前森林組合</t>
  </si>
  <si>
    <t>砂防フロンティア整備推進機構</t>
  </si>
  <si>
    <t>島根県暴力追放センター</t>
  </si>
  <si>
    <t>県みどりの担い手育成基金</t>
  </si>
  <si>
    <t>しまねまごころバンク設立（ヘルスサイエンスセンター島根）</t>
  </si>
  <si>
    <t>地方公営企業等金融機構</t>
  </si>
  <si>
    <t>隠岐汽船株式会社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</si>
</sst>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,;\-#,##0,;&quot;-&quot;"/>
    <numFmt numFmtId="177" formatCode="#,##0;&quot;△ &quot;#,##0"/>
    <numFmt numFmtId="178" formatCode="0.000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0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9" fillId="0" borderId="29">
      <alignment horizontal="center"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9" fillId="0" borderId="0"/>
    <xf numFmtId="38" fontId="29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3">
    <xf numFmtId="0" fontId="0" fillId="0" borderId="0" xfId="0">
      <alignment vertical="center"/>
    </xf>
    <xf numFmtId="0" fontId="15" fillId="0" borderId="0" xfId="0" applyFont="1" applyAlignment="1">
      <alignment horizontal="center" vertical="center"/>
    </xf>
    <xf numFmtId="0" fontId="13" fillId="0" borderId="5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5" xfId="2" applyFont="1" applyBorder="1">
      <alignment vertical="center"/>
    </xf>
    <xf numFmtId="0" fontId="8" fillId="0" borderId="5" xfId="2" applyFont="1" applyBorder="1">
      <alignment vertical="center"/>
    </xf>
    <xf numFmtId="0" fontId="7" fillId="0" borderId="1" xfId="2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176" fontId="25" fillId="0" borderId="1" xfId="1" applyNumberFormat="1" applyFont="1" applyBorder="1" applyAlignment="1">
      <alignment vertical="center"/>
    </xf>
    <xf numFmtId="0" fontId="18" fillId="0" borderId="0" xfId="0" applyFo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38" fontId="0" fillId="2" borderId="0" xfId="0" applyNumberFormat="1" applyFill="1">
      <alignment vertical="center"/>
    </xf>
    <xf numFmtId="38" fontId="0" fillId="2" borderId="0" xfId="1" applyFont="1" applyFill="1">
      <alignment vertical="center"/>
    </xf>
    <xf numFmtId="38" fontId="19" fillId="2" borderId="0" xfId="1" applyFont="1" applyFill="1">
      <alignment vertical="center"/>
    </xf>
    <xf numFmtId="0" fontId="18" fillId="2" borderId="0" xfId="0" applyFont="1" applyFill="1">
      <alignment vertical="center"/>
    </xf>
    <xf numFmtId="178" fontId="0" fillId="2" borderId="0" xfId="0" applyNumberFormat="1" applyFill="1">
      <alignment vertical="center"/>
    </xf>
    <xf numFmtId="38" fontId="18" fillId="0" borderId="1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 wrapText="1"/>
    </xf>
    <xf numFmtId="38" fontId="18" fillId="0" borderId="0" xfId="1" applyFont="1" applyBorder="1" applyAlignment="1">
      <alignment horizontal="center" vertical="center"/>
    </xf>
    <xf numFmtId="38" fontId="7" fillId="0" borderId="0" xfId="1" applyFont="1" applyBorder="1">
      <alignment vertical="center"/>
    </xf>
    <xf numFmtId="38" fontId="0" fillId="0" borderId="0" xfId="1" applyFont="1" applyBorder="1">
      <alignment vertical="center"/>
    </xf>
    <xf numFmtId="38" fontId="19" fillId="0" borderId="0" xfId="1" applyFont="1" applyBorder="1" applyAlignment="1">
      <alignment horizontal="right" vertical="center"/>
    </xf>
    <xf numFmtId="177" fontId="16" fillId="2" borderId="0" xfId="1" applyNumberFormat="1" applyFont="1" applyFill="1" applyBorder="1">
      <alignment vertical="center"/>
    </xf>
    <xf numFmtId="177" fontId="16" fillId="2" borderId="0" xfId="1" applyNumberFormat="1" applyFont="1" applyFill="1" applyBorder="1" applyAlignment="1">
      <alignment horizontal="right"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6" fillId="0" borderId="0" xfId="0" applyFont="1">
      <alignment vertical="center"/>
    </xf>
    <xf numFmtId="38" fontId="36" fillId="0" borderId="0" xfId="1" applyFont="1" applyBorder="1">
      <alignment vertical="center"/>
    </xf>
    <xf numFmtId="38" fontId="31" fillId="0" borderId="0" xfId="1" applyFont="1" applyBorder="1">
      <alignment vertical="center"/>
    </xf>
    <xf numFmtId="38" fontId="35" fillId="0" borderId="0" xfId="1" applyFont="1" applyBorder="1" applyAlignment="1">
      <alignment horizontal="right" vertical="center"/>
    </xf>
    <xf numFmtId="10" fontId="36" fillId="0" borderId="15" xfId="1" applyNumberFormat="1" applyFont="1" applyBorder="1">
      <alignment vertical="center"/>
    </xf>
    <xf numFmtId="10" fontId="36" fillId="0" borderId="15" xfId="1" applyNumberFormat="1" applyFont="1" applyBorder="1" applyAlignment="1">
      <alignment horizontal="center" vertical="center"/>
    </xf>
    <xf numFmtId="38" fontId="7" fillId="0" borderId="15" xfId="1" applyFont="1" applyBorder="1" applyAlignment="1">
      <alignment horizontal="center" vertical="center"/>
    </xf>
    <xf numFmtId="10" fontId="27" fillId="0" borderId="15" xfId="17" applyNumberFormat="1" applyFont="1" applyFill="1" applyBorder="1" applyAlignment="1">
      <alignment vertical="center"/>
    </xf>
    <xf numFmtId="41" fontId="0" fillId="0" borderId="0" xfId="0" applyNumberFormat="1">
      <alignment vertical="center"/>
    </xf>
    <xf numFmtId="41" fontId="16" fillId="0" borderId="0" xfId="0" applyNumberFormat="1" applyFont="1" applyAlignment="1">
      <alignment horizontal="left" vertical="center"/>
    </xf>
    <xf numFmtId="41" fontId="18" fillId="0" borderId="0" xfId="0" applyNumberFormat="1" applyFont="1">
      <alignment vertical="center"/>
    </xf>
    <xf numFmtId="41" fontId="7" fillId="0" borderId="0" xfId="0" applyNumberFormat="1" applyFont="1">
      <alignment vertical="center"/>
    </xf>
    <xf numFmtId="41" fontId="27" fillId="0" borderId="22" xfId="1" applyNumberFormat="1" applyFont="1" applyBorder="1" applyAlignment="1">
      <alignment horizontal="center" vertical="center" wrapText="1"/>
    </xf>
    <xf numFmtId="41" fontId="27" fillId="0" borderId="16" xfId="1" applyNumberFormat="1" applyFont="1" applyBorder="1" applyAlignment="1">
      <alignment vertical="center"/>
    </xf>
    <xf numFmtId="41" fontId="27" fillId="0" borderId="15" xfId="1" applyNumberFormat="1" applyFont="1" applyBorder="1" applyAlignment="1">
      <alignment vertical="center"/>
    </xf>
    <xf numFmtId="41" fontId="25" fillId="0" borderId="3" xfId="0" applyNumberFormat="1" applyFont="1" applyBorder="1" applyAlignment="1">
      <alignment horizontal="center" vertical="center"/>
    </xf>
    <xf numFmtId="41" fontId="27" fillId="0" borderId="15" xfId="1" applyNumberFormat="1" applyFont="1" applyBorder="1" applyAlignment="1">
      <alignment horizontal="center" vertical="center"/>
    </xf>
    <xf numFmtId="41" fontId="21" fillId="0" borderId="0" xfId="0" applyNumberFormat="1" applyFont="1">
      <alignment vertical="center"/>
    </xf>
    <xf numFmtId="41" fontId="22" fillId="0" borderId="0" xfId="0" applyNumberFormat="1" applyFont="1">
      <alignment vertical="center"/>
    </xf>
    <xf numFmtId="41" fontId="21" fillId="0" borderId="0" xfId="0" applyNumberFormat="1" applyFont="1" applyAlignment="1">
      <alignment horizontal="center" vertical="center"/>
    </xf>
    <xf numFmtId="41" fontId="15" fillId="0" borderId="0" xfId="0" applyNumberFormat="1" applyFont="1" applyAlignment="1">
      <alignment horizontal="center" vertical="center"/>
    </xf>
    <xf numFmtId="41" fontId="18" fillId="0" borderId="0" xfId="0" applyNumberFormat="1" applyFont="1" applyAlignment="1">
      <alignment horizontal="right" vertical="center"/>
    </xf>
    <xf numFmtId="41" fontId="9" fillId="0" borderId="0" xfId="0" applyNumberFormat="1" applyFont="1">
      <alignment vertical="center"/>
    </xf>
    <xf numFmtId="41" fontId="9" fillId="0" borderId="0" xfId="1" applyNumberFormat="1" applyFont="1">
      <alignment vertical="center"/>
    </xf>
    <xf numFmtId="41" fontId="9" fillId="0" borderId="0" xfId="0" applyNumberFormat="1" applyFont="1" applyAlignment="1">
      <alignment horizontal="center" vertical="center"/>
    </xf>
    <xf numFmtId="41" fontId="9" fillId="0" borderId="0" xfId="1" applyNumberFormat="1" applyFont="1" applyBorder="1">
      <alignment vertical="center"/>
    </xf>
    <xf numFmtId="41" fontId="9" fillId="0" borderId="0" xfId="1" applyNumberFormat="1" applyFont="1" applyBorder="1" applyAlignment="1">
      <alignment horizontal="center" vertical="center"/>
    </xf>
    <xf numFmtId="41" fontId="20" fillId="0" borderId="11" xfId="0" applyNumberFormat="1" applyFont="1" applyBorder="1">
      <alignment vertical="center"/>
    </xf>
    <xf numFmtId="41" fontId="16" fillId="0" borderId="11" xfId="0" applyNumberFormat="1" applyFont="1" applyBorder="1" applyAlignment="1">
      <alignment horizontal="left" vertical="center"/>
    </xf>
    <xf numFmtId="41" fontId="17" fillId="0" borderId="0" xfId="0" applyNumberFormat="1" applyFont="1" applyAlignment="1">
      <alignment horizontal="center" vertical="center"/>
    </xf>
    <xf numFmtId="41" fontId="7" fillId="0" borderId="0" xfId="2" applyNumberFormat="1" applyFont="1">
      <alignment vertical="center"/>
    </xf>
    <xf numFmtId="41" fontId="19" fillId="0" borderId="5" xfId="0" applyNumberFormat="1" applyFont="1" applyBorder="1" applyAlignment="1">
      <alignment horizontal="right" vertical="center"/>
    </xf>
    <xf numFmtId="41" fontId="7" fillId="0" borderId="17" xfId="0" applyNumberFormat="1" applyFont="1" applyBorder="1">
      <alignment vertical="center"/>
    </xf>
    <xf numFmtId="41" fontId="7" fillId="0" borderId="0" xfId="0" applyNumberFormat="1" applyFont="1" applyAlignment="1">
      <alignment horizontal="center" vertical="center"/>
    </xf>
    <xf numFmtId="41" fontId="7" fillId="0" borderId="10" xfId="0" applyNumberFormat="1" applyFont="1" applyBorder="1">
      <alignment vertical="center"/>
    </xf>
    <xf numFmtId="41" fontId="7" fillId="0" borderId="18" xfId="0" applyNumberFormat="1" applyFont="1" applyBorder="1">
      <alignment vertical="center"/>
    </xf>
    <xf numFmtId="41" fontId="9" fillId="0" borderId="11" xfId="0" applyNumberFormat="1" applyFont="1" applyBorder="1" applyAlignment="1">
      <alignment horizontal="left" vertical="center"/>
    </xf>
    <xf numFmtId="41" fontId="7" fillId="0" borderId="11" xfId="1" applyNumberFormat="1" applyFont="1" applyBorder="1">
      <alignment vertical="center"/>
    </xf>
    <xf numFmtId="41" fontId="9" fillId="0" borderId="11" xfId="1" applyNumberFormat="1" applyFont="1" applyBorder="1">
      <alignment vertical="center"/>
    </xf>
    <xf numFmtId="41" fontId="7" fillId="0" borderId="11" xfId="0" applyNumberFormat="1" applyFont="1" applyBorder="1">
      <alignment vertical="center"/>
    </xf>
    <xf numFmtId="0" fontId="7" fillId="0" borderId="15" xfId="1" applyNumberFormat="1" applyFont="1" applyBorder="1">
      <alignment vertical="center"/>
    </xf>
    <xf numFmtId="0" fontId="34" fillId="0" borderId="0" xfId="1" applyNumberFormat="1" applyFont="1" applyFill="1" applyBorder="1" applyAlignment="1">
      <alignment vertical="center"/>
    </xf>
    <xf numFmtId="0" fontId="36" fillId="0" borderId="15" xfId="1" applyNumberFormat="1" applyFont="1" applyBorder="1" applyAlignment="1">
      <alignment horizontal="center" vertical="center"/>
    </xf>
    <xf numFmtId="0" fontId="36" fillId="0" borderId="0" xfId="1" applyNumberFormat="1" applyFont="1" applyBorder="1" applyAlignment="1">
      <alignment horizontal="center" vertical="center"/>
    </xf>
    <xf numFmtId="41" fontId="7" fillId="0" borderId="15" xfId="1" applyNumberFormat="1" applyFont="1" applyBorder="1">
      <alignment vertical="center"/>
    </xf>
    <xf numFmtId="41" fontId="32" fillId="0" borderId="0" xfId="0" applyNumberFormat="1" applyFont="1">
      <alignment vertical="center"/>
    </xf>
    <xf numFmtId="41" fontId="33" fillId="0" borderId="0" xfId="0" applyNumberFormat="1" applyFont="1">
      <alignment vertical="center"/>
    </xf>
    <xf numFmtId="41" fontId="31" fillId="0" borderId="0" xfId="0" applyNumberFormat="1" applyFont="1">
      <alignment vertical="center"/>
    </xf>
    <xf numFmtId="41" fontId="7" fillId="0" borderId="0" xfId="1" applyNumberFormat="1" applyFont="1" applyBorder="1">
      <alignment vertical="center"/>
    </xf>
    <xf numFmtId="41" fontId="7" fillId="0" borderId="15" xfId="1" applyNumberFormat="1" applyFont="1" applyBorder="1" applyAlignment="1">
      <alignment horizontal="center" vertical="center"/>
    </xf>
    <xf numFmtId="41" fontId="34" fillId="0" borderId="0" xfId="1" applyNumberFormat="1" applyFont="1" applyFill="1" applyBorder="1" applyAlignment="1">
      <alignment vertical="center"/>
    </xf>
    <xf numFmtId="41" fontId="31" fillId="0" borderId="0" xfId="1" applyNumberFormat="1" applyFont="1" applyBorder="1">
      <alignment vertical="center"/>
    </xf>
    <xf numFmtId="41" fontId="19" fillId="0" borderId="0" xfId="1" applyNumberFormat="1" applyFont="1" applyBorder="1" applyAlignment="1">
      <alignment horizontal="right" vertical="center"/>
    </xf>
    <xf numFmtId="41" fontId="36" fillId="0" borderId="0" xfId="0" applyNumberFormat="1" applyFont="1">
      <alignment vertical="center"/>
    </xf>
    <xf numFmtId="41" fontId="36" fillId="0" borderId="0" xfId="1" applyNumberFormat="1" applyFont="1" applyBorder="1">
      <alignment vertical="center"/>
    </xf>
    <xf numFmtId="41" fontId="36" fillId="0" borderId="15" xfId="1" applyNumberFormat="1" applyFont="1" applyBorder="1">
      <alignment vertical="center"/>
    </xf>
    <xf numFmtId="41" fontId="36" fillId="0" borderId="15" xfId="1" applyNumberFormat="1" applyFont="1" applyFill="1" applyBorder="1">
      <alignment vertical="center"/>
    </xf>
    <xf numFmtId="41" fontId="36" fillId="0" borderId="15" xfId="1" applyNumberFormat="1" applyFont="1" applyBorder="1" applyAlignment="1">
      <alignment horizontal="center" vertical="center"/>
    </xf>
    <xf numFmtId="41" fontId="36" fillId="0" borderId="0" xfId="1" applyNumberFormat="1" applyFont="1" applyBorder="1" applyAlignment="1">
      <alignment horizontal="center" vertical="center"/>
    </xf>
    <xf numFmtId="41" fontId="35" fillId="0" borderId="0" xfId="1" applyNumberFormat="1" applyFont="1" applyBorder="1" applyAlignment="1">
      <alignment horizontal="right" vertical="center"/>
    </xf>
    <xf numFmtId="41" fontId="7" fillId="0" borderId="15" xfId="1" applyNumberFormat="1" applyFont="1" applyBorder="1" applyAlignment="1">
      <alignment horizontal="right" vertical="center"/>
    </xf>
    <xf numFmtId="41" fontId="18" fillId="0" borderId="1" xfId="1" applyNumberFormat="1" applyFont="1" applyBorder="1" applyAlignment="1">
      <alignment horizontal="center" vertical="center"/>
    </xf>
    <xf numFmtId="41" fontId="7" fillId="0" borderId="0" xfId="1" applyNumberFormat="1" applyFont="1" applyBorder="1" applyAlignment="1">
      <alignment horizontal="center" vertical="center"/>
    </xf>
    <xf numFmtId="41" fontId="7" fillId="0" borderId="0" xfId="1" applyNumberFormat="1" applyFont="1" applyBorder="1" applyAlignment="1">
      <alignment horizontal="center" vertical="center" wrapText="1"/>
    </xf>
    <xf numFmtId="41" fontId="18" fillId="0" borderId="0" xfId="1" applyNumberFormat="1" applyFont="1" applyBorder="1" applyAlignment="1">
      <alignment horizontal="center" vertical="center"/>
    </xf>
    <xf numFmtId="41" fontId="0" fillId="0" borderId="0" xfId="1" applyNumberFormat="1" applyFont="1" applyBorder="1">
      <alignment vertical="center"/>
    </xf>
    <xf numFmtId="41" fontId="11" fillId="0" borderId="0" xfId="0" applyNumberFormat="1" applyFont="1" applyAlignment="1">
      <alignment horizontal="left" vertical="center"/>
    </xf>
    <xf numFmtId="41" fontId="7" fillId="0" borderId="15" xfId="0" applyNumberFormat="1" applyFont="1" applyBorder="1" applyAlignment="1">
      <alignment horizontal="left" vertical="center"/>
    </xf>
    <xf numFmtId="41" fontId="7" fillId="0" borderId="18" xfId="1" applyNumberFormat="1" applyFont="1" applyBorder="1">
      <alignment vertical="center"/>
    </xf>
    <xf numFmtId="41" fontId="7" fillId="0" borderId="18" xfId="1" applyNumberFormat="1" applyFont="1" applyBorder="1" applyAlignment="1">
      <alignment horizontal="center" vertical="center"/>
    </xf>
    <xf numFmtId="41" fontId="7" fillId="0" borderId="17" xfId="0" applyNumberFormat="1" applyFont="1" applyBorder="1" applyAlignment="1">
      <alignment horizontal="center" vertical="center"/>
    </xf>
    <xf numFmtId="41" fontId="13" fillId="0" borderId="0" xfId="0" applyNumberFormat="1" applyFont="1">
      <alignment vertical="center"/>
    </xf>
    <xf numFmtId="0" fontId="13" fillId="0" borderId="0" xfId="0" applyFont="1">
      <alignment vertical="center"/>
    </xf>
    <xf numFmtId="41" fontId="11" fillId="0" borderId="5" xfId="0" applyNumberFormat="1" applyFont="1" applyBorder="1" applyAlignment="1">
      <alignment horizontal="left" vertical="center"/>
    </xf>
    <xf numFmtId="41" fontId="7" fillId="0" borderId="15" xfId="1" applyNumberFormat="1" applyFont="1" applyBorder="1" applyAlignment="1">
      <alignment horizontal="center" vertical="center" wrapText="1"/>
    </xf>
    <xf numFmtId="41" fontId="7" fillId="0" borderId="15" xfId="0" applyNumberFormat="1" applyFont="1" applyBorder="1">
      <alignment vertical="center"/>
    </xf>
    <xf numFmtId="41" fontId="7" fillId="0" borderId="15" xfId="0" applyNumberFormat="1" applyFont="1" applyBorder="1" applyAlignment="1">
      <alignment horizontal="center" vertical="center"/>
    </xf>
    <xf numFmtId="41" fontId="6" fillId="0" borderId="0" xfId="0" applyNumberFormat="1" applyFont="1">
      <alignment vertical="center"/>
    </xf>
    <xf numFmtId="41" fontId="13" fillId="0" borderId="0" xfId="0" applyNumberFormat="1" applyFont="1" applyAlignment="1">
      <alignment horizontal="left" vertical="center"/>
    </xf>
    <xf numFmtId="41" fontId="7" fillId="0" borderId="17" xfId="1" applyNumberFormat="1" applyFont="1" applyBorder="1">
      <alignment vertical="center"/>
    </xf>
    <xf numFmtId="41" fontId="7" fillId="0" borderId="0" xfId="1" applyNumberFormat="1" applyFont="1">
      <alignment vertical="center"/>
    </xf>
    <xf numFmtId="41" fontId="7" fillId="0" borderId="10" xfId="1" applyNumberFormat="1" applyFont="1" applyBorder="1">
      <alignment vertical="center"/>
    </xf>
    <xf numFmtId="41" fontId="7" fillId="0" borderId="19" xfId="0" applyNumberFormat="1" applyFont="1" applyBorder="1" applyAlignment="1">
      <alignment horizontal="center" vertical="center"/>
    </xf>
    <xf numFmtId="41" fontId="7" fillId="0" borderId="19" xfId="1" applyNumberFormat="1" applyFont="1" applyBorder="1">
      <alignment vertical="center"/>
    </xf>
    <xf numFmtId="41" fontId="7" fillId="0" borderId="19" xfId="1" applyNumberFormat="1" applyFont="1" applyBorder="1" applyAlignment="1">
      <alignment horizontal="right" vertical="center"/>
    </xf>
    <xf numFmtId="41" fontId="7" fillId="0" borderId="19" xfId="1" applyNumberFormat="1" applyFont="1" applyBorder="1" applyAlignment="1">
      <alignment horizontal="center" vertical="center"/>
    </xf>
    <xf numFmtId="41" fontId="7" fillId="0" borderId="9" xfId="0" applyNumberFormat="1" applyFont="1" applyBorder="1">
      <alignment vertical="center"/>
    </xf>
    <xf numFmtId="41" fontId="7" fillId="0" borderId="9" xfId="1" applyNumberFormat="1" applyFont="1" applyBorder="1">
      <alignment vertical="center"/>
    </xf>
    <xf numFmtId="41" fontId="7" fillId="0" borderId="10" xfId="0" applyNumberFormat="1" applyFont="1" applyBorder="1" applyAlignment="1">
      <alignment horizontal="center" vertical="center"/>
    </xf>
    <xf numFmtId="41" fontId="7" fillId="0" borderId="10" xfId="1" applyNumberFormat="1" applyFont="1" applyBorder="1" applyAlignment="1">
      <alignment horizontal="center" vertical="center"/>
    </xf>
    <xf numFmtId="41" fontId="11" fillId="0" borderId="0" xfId="0" applyNumberFormat="1" applyFont="1">
      <alignment vertical="center"/>
    </xf>
    <xf numFmtId="41" fontId="19" fillId="0" borderId="0" xfId="0" applyNumberFormat="1" applyFont="1" applyAlignment="1">
      <alignment horizontal="right"/>
    </xf>
    <xf numFmtId="41" fontId="18" fillId="0" borderId="15" xfId="0" applyNumberFormat="1" applyFont="1" applyBorder="1">
      <alignment vertical="center"/>
    </xf>
    <xf numFmtId="41" fontId="18" fillId="0" borderId="15" xfId="1" applyNumberFormat="1" applyFont="1" applyFill="1" applyBorder="1" applyAlignment="1">
      <alignment vertical="center"/>
    </xf>
    <xf numFmtId="41" fontId="18" fillId="0" borderId="22" xfId="1" applyNumberFormat="1" applyFont="1" applyFill="1" applyBorder="1">
      <alignment vertical="center"/>
    </xf>
    <xf numFmtId="41" fontId="18" fillId="0" borderId="13" xfId="1" applyNumberFormat="1" applyFont="1" applyFill="1" applyBorder="1">
      <alignment vertical="center"/>
    </xf>
    <xf numFmtId="41" fontId="18" fillId="0" borderId="15" xfId="1" applyNumberFormat="1" applyFont="1" applyFill="1" applyBorder="1">
      <alignment vertical="center"/>
    </xf>
    <xf numFmtId="41" fontId="18" fillId="0" borderId="15" xfId="1" applyNumberFormat="1" applyFont="1" applyFill="1" applyBorder="1" applyAlignment="1">
      <alignment horizontal="center" vertical="center"/>
    </xf>
    <xf numFmtId="41" fontId="18" fillId="0" borderId="22" xfId="1" applyNumberFormat="1" applyFont="1" applyFill="1" applyBorder="1" applyAlignment="1">
      <alignment horizontal="center" vertical="center"/>
    </xf>
    <xf numFmtId="41" fontId="18" fillId="0" borderId="13" xfId="1" applyNumberFormat="1" applyFont="1" applyFill="1" applyBorder="1" applyAlignment="1">
      <alignment horizontal="center" vertical="center"/>
    </xf>
    <xf numFmtId="41" fontId="18" fillId="0" borderId="15" xfId="0" applyNumberFormat="1" applyFont="1" applyBorder="1" applyAlignment="1">
      <alignment horizontal="center" vertical="center"/>
    </xf>
    <xf numFmtId="41" fontId="18" fillId="0" borderId="13" xfId="1" applyNumberFormat="1" applyFont="1" applyFill="1" applyBorder="1" applyAlignment="1">
      <alignment vertical="center"/>
    </xf>
    <xf numFmtId="41" fontId="19" fillId="0" borderId="0" xfId="0" applyNumberFormat="1" applyFont="1" applyAlignment="1">
      <alignment horizontal="right" vertical="center"/>
    </xf>
    <xf numFmtId="41" fontId="18" fillId="0" borderId="15" xfId="0" applyNumberFormat="1" applyFont="1" applyBorder="1" applyAlignment="1">
      <alignment horizontal="left" vertical="center" wrapText="1"/>
    </xf>
    <xf numFmtId="41" fontId="18" fillId="0" borderId="3" xfId="0" applyNumberFormat="1" applyFont="1" applyBorder="1">
      <alignment vertical="center"/>
    </xf>
    <xf numFmtId="41" fontId="18" fillId="0" borderId="3" xfId="1" applyNumberFormat="1" applyFont="1" applyBorder="1">
      <alignment vertical="center"/>
    </xf>
    <xf numFmtId="41" fontId="18" fillId="0" borderId="7" xfId="0" applyNumberFormat="1" applyFont="1" applyBorder="1" applyAlignment="1">
      <alignment horizontal="left" vertical="center" wrapText="1"/>
    </xf>
    <xf numFmtId="41" fontId="18" fillId="0" borderId="7" xfId="0" applyNumberFormat="1" applyFont="1" applyBorder="1">
      <alignment vertical="center"/>
    </xf>
    <xf numFmtId="41" fontId="18" fillId="0" borderId="7" xfId="1" applyNumberFormat="1" applyFont="1" applyBorder="1">
      <alignment vertical="center"/>
    </xf>
    <xf numFmtId="41" fontId="18" fillId="0" borderId="7" xfId="0" applyNumberFormat="1" applyFont="1" applyBorder="1" applyAlignment="1">
      <alignment horizontal="center" vertical="center" wrapText="1"/>
    </xf>
    <xf numFmtId="41" fontId="18" fillId="0" borderId="28" xfId="0" applyNumberFormat="1" applyFont="1" applyBorder="1" applyAlignment="1">
      <alignment horizontal="center" vertical="center"/>
    </xf>
    <xf numFmtId="41" fontId="18" fillId="0" borderId="3" xfId="1" applyNumberFormat="1" applyFont="1" applyBorder="1" applyAlignment="1">
      <alignment vertical="center"/>
    </xf>
    <xf numFmtId="41" fontId="18" fillId="0" borderId="8" xfId="0" applyNumberFormat="1" applyFont="1" applyBorder="1" applyAlignment="1">
      <alignment horizontal="center" vertical="center"/>
    </xf>
    <xf numFmtId="41" fontId="18" fillId="0" borderId="15" xfId="0" applyNumberFormat="1" applyFont="1" applyBorder="1" applyAlignment="1">
      <alignment horizontal="left" vertical="center"/>
    </xf>
    <xf numFmtId="41" fontId="18" fillId="0" borderId="7" xfId="1" applyNumberFormat="1" applyFont="1" applyFill="1" applyBorder="1">
      <alignment vertical="center"/>
    </xf>
    <xf numFmtId="41" fontId="18" fillId="0" borderId="10" xfId="0" applyNumberFormat="1" applyFont="1" applyBorder="1" applyAlignment="1">
      <alignment horizontal="center" vertical="center"/>
    </xf>
    <xf numFmtId="41" fontId="18" fillId="0" borderId="7" xfId="0" applyNumberFormat="1" applyFont="1" applyBorder="1" applyAlignment="1">
      <alignment horizontal="left" vertical="center"/>
    </xf>
    <xf numFmtId="41" fontId="18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9" fillId="0" borderId="5" xfId="0" applyFont="1" applyBorder="1" applyAlignment="1">
      <alignment horizontal="right" vertical="center"/>
    </xf>
    <xf numFmtId="38" fontId="18" fillId="0" borderId="3" xfId="1" applyFont="1" applyBorder="1">
      <alignment vertical="center"/>
    </xf>
    <xf numFmtId="0" fontId="18" fillId="0" borderId="2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41" fontId="11" fillId="0" borderId="0" xfId="0" applyNumberFormat="1" applyFont="1" applyAlignment="1">
      <alignment horizontal="left"/>
    </xf>
    <xf numFmtId="41" fontId="7" fillId="0" borderId="3" xfId="3" applyNumberFormat="1" applyFont="1" applyBorder="1" applyAlignment="1">
      <alignment vertical="center"/>
    </xf>
    <xf numFmtId="41" fontId="7" fillId="0" borderId="13" xfId="3" applyNumberFormat="1" applyFont="1" applyBorder="1" applyAlignment="1">
      <alignment vertical="center"/>
    </xf>
    <xf numFmtId="41" fontId="7" fillId="0" borderId="15" xfId="1" applyNumberFormat="1" applyFont="1" applyBorder="1" applyAlignment="1">
      <alignment vertical="center"/>
    </xf>
    <xf numFmtId="41" fontId="7" fillId="0" borderId="3" xfId="2" applyNumberFormat="1" applyFont="1" applyBorder="1">
      <alignment vertical="center"/>
    </xf>
    <xf numFmtId="41" fontId="7" fillId="0" borderId="13" xfId="3" applyNumberFormat="1" applyFont="1" applyBorder="1" applyAlignment="1">
      <alignment horizontal="center" vertical="center"/>
    </xf>
    <xf numFmtId="0" fontId="7" fillId="2" borderId="15" xfId="0" applyFont="1" applyFill="1" applyBorder="1">
      <alignment vertical="center"/>
    </xf>
    <xf numFmtId="41" fontId="7" fillId="2" borderId="15" xfId="1" applyNumberFormat="1" applyFont="1" applyFill="1" applyBorder="1">
      <alignment vertical="center"/>
    </xf>
    <xf numFmtId="41" fontId="18" fillId="2" borderId="15" xfId="1" applyNumberFormat="1" applyFont="1" applyFill="1" applyBorder="1">
      <alignment vertical="center"/>
    </xf>
    <xf numFmtId="41" fontId="18" fillId="2" borderId="15" xfId="1" applyNumberFormat="1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/>
    </xf>
    <xf numFmtId="41" fontId="7" fillId="0" borderId="15" xfId="2" applyNumberFormat="1" applyFont="1" applyBorder="1">
      <alignment vertical="center"/>
    </xf>
    <xf numFmtId="41" fontId="7" fillId="0" borderId="15" xfId="2" applyNumberFormat="1" applyFont="1" applyBorder="1" applyAlignment="1">
      <alignment horizontal="center" vertical="center"/>
    </xf>
    <xf numFmtId="10" fontId="7" fillId="0" borderId="15" xfId="17" applyNumberFormat="1" applyFont="1" applyBorder="1">
      <alignment vertical="center"/>
    </xf>
    <xf numFmtId="10" fontId="36" fillId="0" borderId="15" xfId="17" applyNumberFormat="1" applyFont="1" applyBorder="1">
      <alignment vertical="center"/>
    </xf>
    <xf numFmtId="41" fontId="7" fillId="0" borderId="10" xfId="0" applyNumberFormat="1" applyFont="1" applyBorder="1" applyAlignment="1">
      <alignment horizontal="left" vertical="center"/>
    </xf>
    <xf numFmtId="41" fontId="7" fillId="0" borderId="10" xfId="1" applyNumberFormat="1" applyFont="1" applyBorder="1" applyAlignment="1">
      <alignment horizontal="left" vertical="center"/>
    </xf>
    <xf numFmtId="41" fontId="18" fillId="0" borderId="7" xfId="0" applyNumberFormat="1" applyFont="1" applyBorder="1" applyAlignment="1">
      <alignment horizontal="center" vertical="center"/>
    </xf>
    <xf numFmtId="41" fontId="7" fillId="0" borderId="15" xfId="1" applyNumberFormat="1" applyFont="1" applyFill="1" applyBorder="1">
      <alignment vertical="center"/>
    </xf>
    <xf numFmtId="41" fontId="7" fillId="0" borderId="18" xfId="1" applyNumberFormat="1" applyFont="1" applyFill="1" applyBorder="1">
      <alignment vertical="center"/>
    </xf>
    <xf numFmtId="41" fontId="7" fillId="0" borderId="15" xfId="1" applyNumberFormat="1" applyFont="1" applyFill="1" applyBorder="1" applyAlignment="1">
      <alignment horizontal="right" vertical="center"/>
    </xf>
    <xf numFmtId="41" fontId="18" fillId="0" borderId="15" xfId="0" applyNumberFormat="1" applyFont="1" applyBorder="1" applyAlignment="1">
      <alignment horizontal="center" vertical="center" wrapText="1"/>
    </xf>
    <xf numFmtId="41" fontId="36" fillId="3" borderId="15" xfId="1" applyNumberFormat="1" applyFont="1" applyFill="1" applyBorder="1" applyAlignment="1">
      <alignment horizontal="center" vertical="center"/>
    </xf>
    <xf numFmtId="41" fontId="36" fillId="3" borderId="15" xfId="1" applyNumberFormat="1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/>
    </xf>
    <xf numFmtId="0" fontId="36" fillId="3" borderId="15" xfId="1" applyNumberFormat="1" applyFont="1" applyFill="1" applyBorder="1" applyAlignment="1">
      <alignment horizontal="center" vertical="center"/>
    </xf>
    <xf numFmtId="38" fontId="36" fillId="3" borderId="15" xfId="1" applyFont="1" applyFill="1" applyBorder="1" applyAlignment="1">
      <alignment horizontal="center" vertical="center" wrapText="1"/>
    </xf>
    <xf numFmtId="41" fontId="7" fillId="3" borderId="15" xfId="0" applyNumberFormat="1" applyFont="1" applyFill="1" applyBorder="1" applyAlignment="1">
      <alignment horizontal="center" vertical="center" wrapText="1"/>
    </xf>
    <xf numFmtId="41" fontId="27" fillId="3" borderId="20" xfId="0" applyNumberFormat="1" applyFont="1" applyFill="1" applyBorder="1" applyAlignment="1">
      <alignment horizontal="center" vertical="center" wrapText="1"/>
    </xf>
    <xf numFmtId="41" fontId="27" fillId="3" borderId="2" xfId="0" applyNumberFormat="1" applyFont="1" applyFill="1" applyBorder="1" applyAlignment="1">
      <alignment horizontal="center" vertical="center" wrapText="1"/>
    </xf>
    <xf numFmtId="41" fontId="27" fillId="3" borderId="13" xfId="0" applyNumberFormat="1" applyFont="1" applyFill="1" applyBorder="1" applyAlignment="1">
      <alignment horizontal="center" vertical="center" wrapText="1"/>
    </xf>
    <xf numFmtId="41" fontId="19" fillId="3" borderId="21" xfId="0" applyNumberFormat="1" applyFont="1" applyFill="1" applyBorder="1" applyAlignment="1">
      <alignment horizontal="center" vertical="center"/>
    </xf>
    <xf numFmtId="41" fontId="19" fillId="3" borderId="7" xfId="0" applyNumberFormat="1" applyFont="1" applyFill="1" applyBorder="1" applyAlignment="1">
      <alignment horizontal="center" vertical="center"/>
    </xf>
    <xf numFmtId="41" fontId="18" fillId="3" borderId="15" xfId="0" applyNumberFormat="1" applyFont="1" applyFill="1" applyBorder="1" applyAlignment="1">
      <alignment horizontal="center" vertical="center"/>
    </xf>
    <xf numFmtId="41" fontId="18" fillId="3" borderId="15" xfId="1" applyNumberFormat="1" applyFont="1" applyFill="1" applyBorder="1" applyAlignment="1">
      <alignment horizontal="center" vertical="center" wrapText="1"/>
    </xf>
    <xf numFmtId="38" fontId="18" fillId="3" borderId="15" xfId="1" applyFont="1" applyFill="1" applyBorder="1" applyAlignment="1">
      <alignment horizontal="center" vertical="center" wrapText="1"/>
    </xf>
    <xf numFmtId="41" fontId="7" fillId="3" borderId="15" xfId="3" applyNumberFormat="1" applyFont="1" applyFill="1" applyBorder="1" applyAlignment="1">
      <alignment horizontal="center" vertical="center"/>
    </xf>
    <xf numFmtId="41" fontId="7" fillId="3" borderId="15" xfId="3" applyNumberFormat="1" applyFont="1" applyFill="1" applyBorder="1" applyAlignment="1">
      <alignment horizontal="centerContinuous" vertical="center" wrapText="1"/>
    </xf>
    <xf numFmtId="41" fontId="7" fillId="3" borderId="15" xfId="3" applyNumberFormat="1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41" fontId="7" fillId="3" borderId="15" xfId="2" applyNumberFormat="1" applyFont="1" applyFill="1" applyBorder="1" applyAlignment="1">
      <alignment horizontal="center" vertical="center" wrapText="1"/>
    </xf>
    <xf numFmtId="41" fontId="7" fillId="0" borderId="13" xfId="1" applyNumberFormat="1" applyFont="1" applyFill="1" applyBorder="1" applyAlignment="1">
      <alignment horizontal="right" vertical="center"/>
    </xf>
    <xf numFmtId="41" fontId="18" fillId="0" borderId="15" xfId="1" applyNumberFormat="1" applyFont="1" applyFill="1" applyBorder="1" applyAlignment="1">
      <alignment horizontal="right" vertical="center"/>
    </xf>
    <xf numFmtId="41" fontId="18" fillId="0" borderId="10" xfId="1" applyNumberFormat="1" applyFont="1" applyFill="1" applyBorder="1" applyAlignment="1">
      <alignment horizontal="right" vertical="center"/>
    </xf>
    <xf numFmtId="41" fontId="18" fillId="0" borderId="6" xfId="1" applyNumberFormat="1" applyFont="1" applyFill="1" applyBorder="1" applyAlignment="1">
      <alignment horizontal="right" vertical="center"/>
    </xf>
    <xf numFmtId="41" fontId="18" fillId="0" borderId="10" xfId="1" applyNumberFormat="1" applyFont="1" applyFill="1" applyBorder="1">
      <alignment vertical="center"/>
    </xf>
    <xf numFmtId="41" fontId="7" fillId="0" borderId="3" xfId="1" applyNumberFormat="1" applyFont="1" applyBorder="1" applyAlignment="1">
      <alignment horizontal="right" vertical="center"/>
    </xf>
    <xf numFmtId="41" fontId="7" fillId="0" borderId="13" xfId="1" applyNumberFormat="1" applyFont="1" applyBorder="1" applyAlignment="1">
      <alignment horizontal="right" vertical="center"/>
    </xf>
    <xf numFmtId="0" fontId="7" fillId="0" borderId="15" xfId="2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7" fillId="0" borderId="15" xfId="2" applyFont="1" applyBorder="1" applyAlignment="1">
      <alignment horizontal="left" vertical="center" wrapText="1"/>
    </xf>
    <xf numFmtId="0" fontId="7" fillId="0" borderId="15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7" fillId="0" borderId="13" xfId="2" applyFont="1" applyBorder="1" applyAlignment="1">
      <alignment horizontal="left" vertical="center"/>
    </xf>
    <xf numFmtId="41" fontId="7" fillId="0" borderId="3" xfId="1" applyNumberFormat="1" applyFont="1" applyBorder="1" applyAlignment="1">
      <alignment vertical="center"/>
    </xf>
    <xf numFmtId="41" fontId="7" fillId="0" borderId="13" xfId="1" applyNumberFormat="1" applyFont="1" applyBorder="1" applyAlignment="1">
      <alignment vertical="center"/>
    </xf>
    <xf numFmtId="41" fontId="7" fillId="0" borderId="15" xfId="1" applyNumberFormat="1" applyFont="1" applyBorder="1" applyAlignment="1">
      <alignment vertical="center"/>
    </xf>
    <xf numFmtId="41" fontId="18" fillId="0" borderId="15" xfId="1" applyNumberFormat="1" applyFont="1" applyBorder="1" applyAlignment="1">
      <alignment vertical="center"/>
    </xf>
    <xf numFmtId="41" fontId="7" fillId="0" borderId="15" xfId="1" applyNumberFormat="1" applyFont="1" applyBorder="1" applyAlignment="1">
      <alignment horizontal="right" vertical="center"/>
    </xf>
    <xf numFmtId="41" fontId="18" fillId="0" borderId="15" xfId="1" applyNumberFormat="1" applyFont="1" applyBorder="1" applyAlignment="1">
      <alignment horizontal="right" vertical="center"/>
    </xf>
    <xf numFmtId="0" fontId="7" fillId="2" borderId="15" xfId="2" applyFont="1" applyFill="1" applyBorder="1" applyAlignment="1">
      <alignment horizontal="left" vertical="center"/>
    </xf>
    <xf numFmtId="41" fontId="7" fillId="0" borderId="2" xfId="1" applyNumberFormat="1" applyFont="1" applyBorder="1" applyAlignment="1">
      <alignment horizontal="right" vertical="center"/>
    </xf>
    <xf numFmtId="0" fontId="7" fillId="2" borderId="15" xfId="2" applyFont="1" applyFill="1" applyBorder="1" applyAlignment="1">
      <alignment horizontal="left" vertical="center" wrapText="1"/>
    </xf>
    <xf numFmtId="38" fontId="7" fillId="3" borderId="15" xfId="1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41" fontId="7" fillId="0" borderId="13" xfId="1" applyNumberFormat="1" applyFont="1" applyFill="1" applyBorder="1" applyAlignment="1">
      <alignment vertical="center"/>
    </xf>
    <xf numFmtId="41" fontId="7" fillId="0" borderId="15" xfId="1" applyNumberFormat="1" applyFont="1" applyFill="1" applyBorder="1" applyAlignment="1">
      <alignment vertical="center"/>
    </xf>
    <xf numFmtId="41" fontId="18" fillId="0" borderId="15" xfId="1" applyNumberFormat="1" applyFont="1" applyFill="1" applyBorder="1" applyAlignment="1">
      <alignment vertical="center"/>
    </xf>
    <xf numFmtId="0" fontId="7" fillId="3" borderId="15" xfId="2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41" fontId="7" fillId="0" borderId="3" xfId="1" applyNumberFormat="1" applyFont="1" applyFill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7" fillId="3" borderId="13" xfId="2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41" fontId="7" fillId="3" borderId="15" xfId="1" applyNumberFormat="1" applyFont="1" applyFill="1" applyBorder="1" applyAlignment="1">
      <alignment horizontal="center" vertical="center" wrapText="1"/>
    </xf>
    <xf numFmtId="41" fontId="7" fillId="3" borderId="17" xfId="0" applyNumberFormat="1" applyFont="1" applyFill="1" applyBorder="1" applyAlignment="1">
      <alignment horizontal="center" vertical="center" wrapText="1"/>
    </xf>
    <xf numFmtId="41" fontId="7" fillId="3" borderId="10" xfId="0" applyNumberFormat="1" applyFont="1" applyFill="1" applyBorder="1" applyAlignment="1">
      <alignment horizontal="center" vertical="center"/>
    </xf>
    <xf numFmtId="41" fontId="7" fillId="3" borderId="15" xfId="0" applyNumberFormat="1" applyFont="1" applyFill="1" applyBorder="1" applyAlignment="1">
      <alignment horizontal="center" vertical="center"/>
    </xf>
    <xf numFmtId="41" fontId="7" fillId="3" borderId="17" xfId="0" applyNumberFormat="1" applyFont="1" applyFill="1" applyBorder="1" applyAlignment="1">
      <alignment horizontal="center" vertical="center"/>
    </xf>
    <xf numFmtId="41" fontId="7" fillId="3" borderId="10" xfId="0" applyNumberFormat="1" applyFont="1" applyFill="1" applyBorder="1" applyAlignment="1">
      <alignment horizontal="center" vertical="center" wrapText="1"/>
    </xf>
    <xf numFmtId="41" fontId="7" fillId="3" borderId="3" xfId="0" applyNumberFormat="1" applyFont="1" applyFill="1" applyBorder="1" applyAlignment="1">
      <alignment horizontal="center" vertical="center" wrapText="1"/>
    </xf>
    <xf numFmtId="41" fontId="7" fillId="3" borderId="13" xfId="0" applyNumberFormat="1" applyFont="1" applyFill="1" applyBorder="1" applyAlignment="1">
      <alignment horizontal="center" vertical="center" wrapText="1"/>
    </xf>
    <xf numFmtId="41" fontId="27" fillId="3" borderId="12" xfId="0" applyNumberFormat="1" applyFont="1" applyFill="1" applyBorder="1" applyAlignment="1">
      <alignment horizontal="center" vertical="center" wrapText="1"/>
    </xf>
    <xf numFmtId="41" fontId="27" fillId="3" borderId="7" xfId="0" applyNumberFormat="1" applyFont="1" applyFill="1" applyBorder="1" applyAlignment="1">
      <alignment horizontal="center" vertical="center" wrapText="1"/>
    </xf>
    <xf numFmtId="41" fontId="27" fillId="3" borderId="17" xfId="0" applyNumberFormat="1" applyFont="1" applyFill="1" applyBorder="1" applyAlignment="1">
      <alignment horizontal="center" vertical="center" wrapText="1"/>
    </xf>
    <xf numFmtId="41" fontId="19" fillId="3" borderId="10" xfId="0" applyNumberFormat="1" applyFont="1" applyFill="1" applyBorder="1" applyAlignment="1">
      <alignment horizontal="center" vertical="center"/>
    </xf>
    <xf numFmtId="41" fontId="27" fillId="3" borderId="10" xfId="0" applyNumberFormat="1" applyFont="1" applyFill="1" applyBorder="1" applyAlignment="1">
      <alignment horizontal="center" vertical="center" wrapText="1"/>
    </xf>
    <xf numFmtId="41" fontId="27" fillId="3" borderId="14" xfId="0" applyNumberFormat="1" applyFont="1" applyFill="1" applyBorder="1" applyAlignment="1">
      <alignment horizontal="center" vertical="center" wrapText="1"/>
    </xf>
    <xf numFmtId="41" fontId="19" fillId="3" borderId="6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7" fillId="3" borderId="12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23" xfId="0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27" fillId="3" borderId="25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27" fillId="3" borderId="26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41" fontId="0" fillId="3" borderId="10" xfId="0" applyNumberFormat="1" applyFill="1" applyBorder="1" applyAlignment="1">
      <alignment horizontal="center" vertical="center"/>
    </xf>
    <xf numFmtId="41" fontId="27" fillId="3" borderId="23" xfId="0" applyNumberFormat="1" applyFont="1" applyFill="1" applyBorder="1" applyAlignment="1">
      <alignment horizontal="center" vertical="center" wrapText="1"/>
    </xf>
    <xf numFmtId="41" fontId="0" fillId="3" borderId="24" xfId="0" applyNumberFormat="1" applyFill="1" applyBorder="1" applyAlignment="1">
      <alignment horizontal="center" vertical="center"/>
    </xf>
    <xf numFmtId="41" fontId="18" fillId="0" borderId="3" xfId="0" applyNumberFormat="1" applyFont="1" applyBorder="1" applyAlignment="1">
      <alignment horizontal="center" vertical="center"/>
    </xf>
    <xf numFmtId="41" fontId="18" fillId="0" borderId="13" xfId="0" applyNumberFormat="1" applyFont="1" applyBorder="1" applyAlignment="1">
      <alignment horizontal="center" vertical="center"/>
    </xf>
    <xf numFmtId="41" fontId="18" fillId="2" borderId="12" xfId="0" applyNumberFormat="1" applyFont="1" applyFill="1" applyBorder="1" applyAlignment="1">
      <alignment horizontal="left" vertical="center" wrapText="1"/>
    </xf>
    <xf numFmtId="41" fontId="18" fillId="2" borderId="14" xfId="0" applyNumberFormat="1" applyFont="1" applyFill="1" applyBorder="1" applyAlignment="1">
      <alignment horizontal="left" vertical="center" wrapText="1"/>
    </xf>
    <xf numFmtId="41" fontId="18" fillId="2" borderId="1" xfId="0" applyNumberFormat="1" applyFont="1" applyFill="1" applyBorder="1" applyAlignment="1">
      <alignment horizontal="left" vertical="center" wrapText="1"/>
    </xf>
    <xf numFmtId="41" fontId="18" fillId="2" borderId="4" xfId="0" applyNumberFormat="1" applyFont="1" applyFill="1" applyBorder="1" applyAlignment="1">
      <alignment horizontal="left" vertical="center" wrapText="1"/>
    </xf>
    <xf numFmtId="41" fontId="18" fillId="2" borderId="7" xfId="0" applyNumberFormat="1" applyFont="1" applyFill="1" applyBorder="1" applyAlignment="1">
      <alignment horizontal="left" vertical="center" wrapText="1"/>
    </xf>
    <xf numFmtId="41" fontId="18" fillId="2" borderId="6" xfId="0" applyNumberFormat="1" applyFont="1" applyFill="1" applyBorder="1" applyAlignment="1">
      <alignment horizontal="left" vertical="center" wrapText="1"/>
    </xf>
    <xf numFmtId="41" fontId="18" fillId="3" borderId="15" xfId="0" applyNumberFormat="1" applyFont="1" applyFill="1" applyBorder="1" applyAlignment="1">
      <alignment horizontal="center" vertical="center"/>
    </xf>
    <xf numFmtId="41" fontId="18" fillId="2" borderId="12" xfId="0" applyNumberFormat="1" applyFont="1" applyFill="1" applyBorder="1">
      <alignment vertical="center"/>
    </xf>
    <xf numFmtId="41" fontId="18" fillId="2" borderId="14" xfId="0" applyNumberFormat="1" applyFont="1" applyFill="1" applyBorder="1">
      <alignment vertical="center"/>
    </xf>
    <xf numFmtId="41" fontId="18" fillId="2" borderId="1" xfId="0" applyNumberFormat="1" applyFont="1" applyFill="1" applyBorder="1">
      <alignment vertical="center"/>
    </xf>
    <xf numFmtId="41" fontId="18" fillId="2" borderId="4" xfId="0" applyNumberFormat="1" applyFont="1" applyFill="1" applyBorder="1">
      <alignment vertical="center"/>
    </xf>
    <xf numFmtId="41" fontId="18" fillId="2" borderId="7" xfId="0" applyNumberFormat="1" applyFont="1" applyFill="1" applyBorder="1">
      <alignment vertical="center"/>
    </xf>
    <xf numFmtId="41" fontId="18" fillId="2" borderId="6" xfId="0" applyNumberFormat="1" applyFont="1" applyFill="1" applyBorder="1">
      <alignment vertical="center"/>
    </xf>
    <xf numFmtId="0" fontId="18" fillId="2" borderId="12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2" borderId="12" xfId="0" applyFont="1" applyFill="1" applyBorder="1">
      <alignment vertical="center"/>
    </xf>
    <xf numFmtId="0" fontId="18" fillId="2" borderId="14" xfId="0" applyFont="1" applyFill="1" applyBorder="1">
      <alignment vertical="center"/>
    </xf>
    <xf numFmtId="0" fontId="18" fillId="2" borderId="1" xfId="0" applyFont="1" applyFill="1" applyBorder="1">
      <alignment vertical="center"/>
    </xf>
    <xf numFmtId="0" fontId="18" fillId="2" borderId="4" xfId="0" applyFont="1" applyFill="1" applyBorder="1">
      <alignment vertical="center"/>
    </xf>
    <xf numFmtId="0" fontId="18" fillId="2" borderId="7" xfId="0" applyFont="1" applyFill="1" applyBorder="1">
      <alignment vertical="center"/>
    </xf>
    <xf numFmtId="0" fontId="18" fillId="2" borderId="6" xfId="0" applyFont="1" applyFill="1" applyBorder="1">
      <alignment vertical="center"/>
    </xf>
    <xf numFmtId="41" fontId="7" fillId="0" borderId="15" xfId="3" applyNumberFormat="1" applyFont="1" applyBorder="1" applyAlignment="1">
      <alignment horizontal="center" vertical="center"/>
    </xf>
    <xf numFmtId="41" fontId="13" fillId="0" borderId="0" xfId="0" applyNumberFormat="1" applyFont="1" applyAlignment="1">
      <alignment horizontal="left" vertical="center"/>
    </xf>
    <xf numFmtId="41" fontId="7" fillId="0" borderId="17" xfId="3" applyNumberFormat="1" applyFont="1" applyBorder="1" applyAlignment="1">
      <alignment horizontal="center" vertical="center"/>
    </xf>
    <xf numFmtId="41" fontId="7" fillId="0" borderId="9" xfId="3" applyNumberFormat="1" applyFont="1" applyBorder="1" applyAlignment="1">
      <alignment horizontal="center" vertical="center"/>
    </xf>
    <xf numFmtId="41" fontId="7" fillId="0" borderId="10" xfId="3" applyNumberFormat="1" applyFont="1" applyBorder="1" applyAlignment="1">
      <alignment horizontal="center" vertical="center"/>
    </xf>
    <xf numFmtId="41" fontId="7" fillId="0" borderId="3" xfId="3" applyNumberFormat="1" applyFont="1" applyBorder="1" applyAlignment="1">
      <alignment horizontal="center" vertical="center"/>
    </xf>
    <xf numFmtId="41" fontId="7" fillId="0" borderId="13" xfId="3" applyNumberFormat="1" applyFont="1" applyBorder="1" applyAlignment="1">
      <alignment horizontal="center" vertical="center"/>
    </xf>
    <xf numFmtId="41" fontId="7" fillId="0" borderId="17" xfId="3" applyNumberFormat="1" applyFont="1" applyBorder="1" applyAlignment="1">
      <alignment horizontal="center" vertical="center" wrapText="1"/>
    </xf>
    <xf numFmtId="41" fontId="7" fillId="0" borderId="9" xfId="3" applyNumberFormat="1" applyFont="1" applyBorder="1" applyAlignment="1">
      <alignment horizontal="center" vertical="center" wrapText="1"/>
    </xf>
    <xf numFmtId="41" fontId="7" fillId="2" borderId="17" xfId="3" applyNumberFormat="1" applyFont="1" applyFill="1" applyBorder="1" applyAlignment="1">
      <alignment horizontal="center" vertical="center" wrapText="1"/>
    </xf>
    <xf numFmtId="41" fontId="7" fillId="2" borderId="9" xfId="3" applyNumberFormat="1" applyFont="1" applyFill="1" applyBorder="1" applyAlignment="1">
      <alignment horizontal="center" vertical="center" wrapText="1"/>
    </xf>
    <xf numFmtId="41" fontId="7" fillId="2" borderId="10" xfId="3" applyNumberFormat="1" applyFont="1" applyFill="1" applyBorder="1" applyAlignment="1">
      <alignment horizontal="center" vertical="center" wrapText="1"/>
    </xf>
    <xf numFmtId="41" fontId="7" fillId="0" borderId="2" xfId="3" applyNumberFormat="1" applyFont="1" applyBorder="1" applyAlignment="1">
      <alignment horizontal="center" vertical="center"/>
    </xf>
    <xf numFmtId="38" fontId="20" fillId="2" borderId="0" xfId="1" applyFont="1" applyFill="1" applyAlignment="1">
      <alignment horizontal="left" vertical="center" wrapText="1"/>
    </xf>
    <xf numFmtId="38" fontId="28" fillId="2" borderId="0" xfId="1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right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16" fillId="2" borderId="5" xfId="0" applyFont="1" applyFill="1" applyBorder="1" applyAlignment="1">
      <alignment horizontal="right" vertical="center"/>
    </xf>
  </cellXfs>
  <cellStyles count="20">
    <cellStyle name="パーセント" xfId="17" builtinId="5"/>
    <cellStyle name="桁区切り" xfId="1" builtinId="6"/>
    <cellStyle name="桁区切り 2" xfId="5" xr:uid="{00000000-0005-0000-0000-000002000000}"/>
    <cellStyle name="桁区切り 2 2" xfId="16" xr:uid="{00000000-0005-0000-0000-000003000000}"/>
    <cellStyle name="桁区切り 2 3" xfId="8" xr:uid="{00000000-0005-0000-0000-000004000000}"/>
    <cellStyle name="桁区切り 3" xfId="14" xr:uid="{00000000-0005-0000-0000-000005000000}"/>
    <cellStyle name="桁区切り 6" xfId="18" xr:uid="{1A768E21-C69C-44E5-9FBD-CF71E0A79E8F}"/>
    <cellStyle name="標準" xfId="0" builtinId="0"/>
    <cellStyle name="標準 10" xfId="19" xr:uid="{4802C25B-120A-495C-B37E-AD47509361C2}"/>
    <cellStyle name="標準 2" xfId="2" xr:uid="{00000000-0005-0000-0000-000007000000}"/>
    <cellStyle name="標準 2 2" xfId="9" xr:uid="{00000000-0005-0000-0000-000008000000}"/>
    <cellStyle name="標準 2 3" xfId="10" xr:uid="{00000000-0005-0000-0000-000009000000}"/>
    <cellStyle name="標準 2 4" xfId="15" xr:uid="{00000000-0005-0000-0000-00000A000000}"/>
    <cellStyle name="標準 2 5" xfId="7" xr:uid="{00000000-0005-0000-0000-00000B000000}"/>
    <cellStyle name="標準 3" xfId="12" xr:uid="{00000000-0005-0000-0000-00000C000000}"/>
    <cellStyle name="標準 4" xfId="11" xr:uid="{00000000-0005-0000-0000-00000D000000}"/>
    <cellStyle name="標準 5" xfId="13" xr:uid="{00000000-0005-0000-0000-00000E000000}"/>
    <cellStyle name="標準 6" xfId="6" xr:uid="{00000000-0005-0000-0000-00000F000000}"/>
    <cellStyle name="標準_附属明細表PL・NW・WS　20060423修正版" xfId="3" xr:uid="{00000000-0005-0000-0000-000010000000}"/>
    <cellStyle name="標準１" xfId="4" xr:uid="{00000000-0005-0000-0000-000011000000}"/>
  </cellStyles>
  <dxfs count="0"/>
  <tableStyles count="0" defaultTableStyle="TableStyleMedium2" defaultPivotStyle="PivotStyleLight16"/>
  <colors>
    <mruColors>
      <color rgb="FFCCFFCC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49"/>
  <sheetViews>
    <sheetView tabSelected="1" view="pageBreakPreview" zoomScaleNormal="70" zoomScaleSheetLayoutView="100" workbookViewId="0">
      <selection activeCell="P36" sqref="P36:Q36"/>
    </sheetView>
  </sheetViews>
  <sheetFormatPr defaultRowHeight="13" x14ac:dyDescent="0.2"/>
  <cols>
    <col min="1" max="1" width="0.90625" customWidth="1"/>
    <col min="2" max="2" width="3.81640625" customWidth="1"/>
    <col min="3" max="3" width="16.81640625" customWidth="1"/>
    <col min="4" max="17" width="8.453125" customWidth="1"/>
    <col min="18" max="18" width="16.1796875" customWidth="1"/>
    <col min="19" max="19" width="0.6328125" customWidth="1"/>
    <col min="20" max="20" width="0.36328125" customWidth="1"/>
  </cols>
  <sheetData>
    <row r="1" spans="1:19" ht="18.75" customHeight="1" x14ac:dyDescent="0.2">
      <c r="A1" s="238" t="s">
        <v>12</v>
      </c>
      <c r="B1" s="239"/>
      <c r="C1" s="239"/>
      <c r="D1" s="239"/>
      <c r="E1" s="239"/>
    </row>
    <row r="2" spans="1:19" ht="24.75" customHeight="1" x14ac:dyDescent="0.2">
      <c r="A2" s="240" t="s">
        <v>13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</row>
    <row r="3" spans="1:19" ht="19.5" customHeight="1" x14ac:dyDescent="0.2">
      <c r="A3" s="238" t="s">
        <v>14</v>
      </c>
      <c r="B3" s="239"/>
      <c r="C3" s="239"/>
      <c r="D3" s="239"/>
      <c r="E3" s="239"/>
      <c r="F3" s="239"/>
      <c r="G3" s="239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9" ht="17.25" customHeight="1" x14ac:dyDescent="0.2">
      <c r="A4" s="241" t="s">
        <v>160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</row>
    <row r="5" spans="1:19" ht="16.5" customHeight="1" x14ac:dyDescent="0.2">
      <c r="A5" s="238" t="s">
        <v>15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</row>
    <row r="6" spans="1:19" ht="1.5" customHeight="1" x14ac:dyDescent="0.2"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</row>
    <row r="7" spans="1:19" ht="20.25" customHeight="1" x14ac:dyDescent="0.2">
      <c r="B7" s="2" t="s">
        <v>16</v>
      </c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 t="s">
        <v>169</v>
      </c>
      <c r="R7" s="4"/>
    </row>
    <row r="8" spans="1:19" ht="37.5" customHeight="1" x14ac:dyDescent="0.2">
      <c r="B8" s="233" t="s">
        <v>17</v>
      </c>
      <c r="C8" s="233"/>
      <c r="D8" s="246" t="s">
        <v>18</v>
      </c>
      <c r="E8" s="243"/>
      <c r="F8" s="246" t="s">
        <v>19</v>
      </c>
      <c r="G8" s="243"/>
      <c r="H8" s="246" t="s">
        <v>20</v>
      </c>
      <c r="I8" s="243"/>
      <c r="J8" s="246" t="s">
        <v>21</v>
      </c>
      <c r="K8" s="243"/>
      <c r="L8" s="246" t="s">
        <v>22</v>
      </c>
      <c r="M8" s="243"/>
      <c r="N8" s="243" t="s">
        <v>23</v>
      </c>
      <c r="O8" s="233"/>
      <c r="P8" s="244" t="s">
        <v>24</v>
      </c>
      <c r="Q8" s="245"/>
      <c r="R8" s="6"/>
    </row>
    <row r="9" spans="1:19" ht="14.15" customHeight="1" x14ac:dyDescent="0.2">
      <c r="B9" s="214" t="s">
        <v>25</v>
      </c>
      <c r="C9" s="214"/>
      <c r="D9" s="218">
        <v>5916992204</v>
      </c>
      <c r="E9" s="219">
        <v>89050011</v>
      </c>
      <c r="F9" s="218">
        <v>89050011</v>
      </c>
      <c r="G9" s="219"/>
      <c r="H9" s="218">
        <v>26995950</v>
      </c>
      <c r="I9" s="219"/>
      <c r="J9" s="218">
        <v>5979046265</v>
      </c>
      <c r="K9" s="219"/>
      <c r="L9" s="218">
        <v>3208592215</v>
      </c>
      <c r="M9" s="219"/>
      <c r="N9" s="219">
        <v>171818996</v>
      </c>
      <c r="O9" s="220"/>
      <c r="P9" s="221">
        <v>2770454050</v>
      </c>
      <c r="Q9" s="221"/>
      <c r="R9" s="25"/>
    </row>
    <row r="10" spans="1:19" ht="14.15" customHeight="1" x14ac:dyDescent="0.2">
      <c r="B10" s="214" t="s">
        <v>26</v>
      </c>
      <c r="C10" s="214"/>
      <c r="D10" s="218">
        <v>110448683</v>
      </c>
      <c r="E10" s="219">
        <v>1083592</v>
      </c>
      <c r="F10" s="218">
        <v>1083592</v>
      </c>
      <c r="G10" s="219"/>
      <c r="H10" s="218">
        <v>0</v>
      </c>
      <c r="I10" s="219"/>
      <c r="J10" s="236">
        <v>111532275</v>
      </c>
      <c r="K10" s="230"/>
      <c r="L10" s="236">
        <v>0</v>
      </c>
      <c r="M10" s="230"/>
      <c r="N10" s="230">
        <v>0</v>
      </c>
      <c r="O10" s="231"/>
      <c r="P10" s="232">
        <v>111532275</v>
      </c>
      <c r="Q10" s="232"/>
      <c r="R10" s="25"/>
    </row>
    <row r="11" spans="1:19" ht="14.15" customHeight="1" x14ac:dyDescent="0.2">
      <c r="B11" s="215" t="s">
        <v>27</v>
      </c>
      <c r="C11" s="215"/>
      <c r="D11" s="218">
        <v>0</v>
      </c>
      <c r="E11" s="219">
        <v>0</v>
      </c>
      <c r="F11" s="218">
        <v>0</v>
      </c>
      <c r="G11" s="219"/>
      <c r="H11" s="218">
        <v>0</v>
      </c>
      <c r="I11" s="219"/>
      <c r="J11" s="236">
        <v>0</v>
      </c>
      <c r="K11" s="230"/>
      <c r="L11" s="236">
        <v>0</v>
      </c>
      <c r="M11" s="230"/>
      <c r="N11" s="230">
        <v>0</v>
      </c>
      <c r="O11" s="231"/>
      <c r="P11" s="232">
        <v>0</v>
      </c>
      <c r="Q11" s="232"/>
      <c r="R11" s="25"/>
    </row>
    <row r="12" spans="1:19" ht="14.15" customHeight="1" x14ac:dyDescent="0.2">
      <c r="B12" s="215" t="s">
        <v>28</v>
      </c>
      <c r="C12" s="215"/>
      <c r="D12" s="218">
        <v>5219377422</v>
      </c>
      <c r="E12" s="219">
        <v>39739704</v>
      </c>
      <c r="F12" s="218">
        <v>39739704</v>
      </c>
      <c r="G12" s="219"/>
      <c r="H12" s="218">
        <v>26995950</v>
      </c>
      <c r="I12" s="219"/>
      <c r="J12" s="236">
        <v>5232121176</v>
      </c>
      <c r="K12" s="230"/>
      <c r="L12" s="236">
        <v>2931777041</v>
      </c>
      <c r="M12" s="230"/>
      <c r="N12" s="230">
        <v>141075043</v>
      </c>
      <c r="O12" s="231"/>
      <c r="P12" s="232">
        <v>2300344135</v>
      </c>
      <c r="Q12" s="232"/>
      <c r="R12" s="25"/>
    </row>
    <row r="13" spans="1:19" ht="14.15" customHeight="1" x14ac:dyDescent="0.2">
      <c r="B13" s="214" t="s">
        <v>29</v>
      </c>
      <c r="C13" s="214"/>
      <c r="D13" s="218">
        <v>587166099</v>
      </c>
      <c r="E13" s="219">
        <v>23607615</v>
      </c>
      <c r="F13" s="218">
        <v>23607615</v>
      </c>
      <c r="G13" s="219"/>
      <c r="H13" s="218">
        <v>0</v>
      </c>
      <c r="I13" s="219"/>
      <c r="J13" s="236">
        <v>610773714</v>
      </c>
      <c r="K13" s="230"/>
      <c r="L13" s="236">
        <v>276815174</v>
      </c>
      <c r="M13" s="230"/>
      <c r="N13" s="230">
        <v>30743953</v>
      </c>
      <c r="O13" s="231"/>
      <c r="P13" s="232">
        <v>333958540</v>
      </c>
      <c r="Q13" s="232"/>
      <c r="R13" s="25"/>
    </row>
    <row r="14" spans="1:19" ht="14.15" customHeight="1" x14ac:dyDescent="0.2">
      <c r="B14" s="224" t="s">
        <v>30</v>
      </c>
      <c r="C14" s="224"/>
      <c r="D14" s="218">
        <v>0</v>
      </c>
      <c r="E14" s="219">
        <v>0</v>
      </c>
      <c r="F14" s="218">
        <v>0</v>
      </c>
      <c r="G14" s="219"/>
      <c r="H14" s="218">
        <v>0</v>
      </c>
      <c r="I14" s="219"/>
      <c r="J14" s="236">
        <v>0</v>
      </c>
      <c r="K14" s="230"/>
      <c r="L14" s="236">
        <v>0</v>
      </c>
      <c r="M14" s="230"/>
      <c r="N14" s="236">
        <v>0</v>
      </c>
      <c r="O14" s="230"/>
      <c r="P14" s="232">
        <v>0</v>
      </c>
      <c r="Q14" s="232"/>
      <c r="R14" s="25"/>
    </row>
    <row r="15" spans="1:19" ht="14.15" customHeight="1" x14ac:dyDescent="0.2">
      <c r="B15" s="226" t="s">
        <v>31</v>
      </c>
      <c r="C15" s="226"/>
      <c r="D15" s="218">
        <v>0</v>
      </c>
      <c r="E15" s="219">
        <v>0</v>
      </c>
      <c r="F15" s="218">
        <v>0</v>
      </c>
      <c r="G15" s="219"/>
      <c r="H15" s="218">
        <v>0</v>
      </c>
      <c r="I15" s="219"/>
      <c r="J15" s="236">
        <v>0</v>
      </c>
      <c r="K15" s="230"/>
      <c r="L15" s="236">
        <v>0</v>
      </c>
      <c r="M15" s="230"/>
      <c r="N15" s="236">
        <v>0</v>
      </c>
      <c r="O15" s="230"/>
      <c r="P15" s="232">
        <v>0</v>
      </c>
      <c r="Q15" s="232"/>
      <c r="R15" s="25"/>
    </row>
    <row r="16" spans="1:19" ht="14.15" customHeight="1" x14ac:dyDescent="0.2">
      <c r="B16" s="224" t="s">
        <v>32</v>
      </c>
      <c r="C16" s="224"/>
      <c r="D16" s="218">
        <v>0</v>
      </c>
      <c r="E16" s="219">
        <v>0</v>
      </c>
      <c r="F16" s="218">
        <v>0</v>
      </c>
      <c r="G16" s="219"/>
      <c r="H16" s="218">
        <v>0</v>
      </c>
      <c r="I16" s="219"/>
      <c r="J16" s="236">
        <v>0</v>
      </c>
      <c r="K16" s="230"/>
      <c r="L16" s="236">
        <v>0</v>
      </c>
      <c r="M16" s="230"/>
      <c r="N16" s="236">
        <v>0</v>
      </c>
      <c r="O16" s="230"/>
      <c r="P16" s="232">
        <v>0</v>
      </c>
      <c r="Q16" s="232"/>
      <c r="R16" s="25"/>
    </row>
    <row r="17" spans="2:18" ht="14.15" customHeight="1" x14ac:dyDescent="0.2">
      <c r="B17" s="215" t="s">
        <v>33</v>
      </c>
      <c r="C17" s="215"/>
      <c r="D17" s="218">
        <v>0</v>
      </c>
      <c r="E17" s="219">
        <v>0</v>
      </c>
      <c r="F17" s="218">
        <v>0</v>
      </c>
      <c r="G17" s="219"/>
      <c r="H17" s="218">
        <v>0</v>
      </c>
      <c r="I17" s="219"/>
      <c r="J17" s="236">
        <v>0</v>
      </c>
      <c r="K17" s="230"/>
      <c r="L17" s="236">
        <v>0</v>
      </c>
      <c r="M17" s="230"/>
      <c r="N17" s="236">
        <v>0</v>
      </c>
      <c r="O17" s="230"/>
      <c r="P17" s="232">
        <v>0</v>
      </c>
      <c r="Q17" s="232"/>
      <c r="R17" s="25"/>
    </row>
    <row r="18" spans="2:18" ht="14.15" customHeight="1" x14ac:dyDescent="0.2">
      <c r="B18" s="215" t="s">
        <v>34</v>
      </c>
      <c r="C18" s="215"/>
      <c r="D18" s="218">
        <v>0</v>
      </c>
      <c r="E18" s="219">
        <v>24619100</v>
      </c>
      <c r="F18" s="218">
        <v>24619100</v>
      </c>
      <c r="G18" s="219"/>
      <c r="H18" s="218">
        <v>0</v>
      </c>
      <c r="I18" s="219"/>
      <c r="J18" s="236">
        <v>24619100</v>
      </c>
      <c r="K18" s="230"/>
      <c r="L18" s="236">
        <v>0</v>
      </c>
      <c r="M18" s="230"/>
      <c r="N18" s="236">
        <v>0</v>
      </c>
      <c r="O18" s="230"/>
      <c r="P18" s="232">
        <v>24619100</v>
      </c>
      <c r="Q18" s="232"/>
      <c r="R18" s="25"/>
    </row>
    <row r="19" spans="2:18" ht="14.15" customHeight="1" x14ac:dyDescent="0.2">
      <c r="B19" s="237" t="s">
        <v>35</v>
      </c>
      <c r="C19" s="237"/>
      <c r="D19" s="218">
        <v>8132556222</v>
      </c>
      <c r="E19" s="219">
        <v>230734590</v>
      </c>
      <c r="F19" s="218">
        <v>230734590</v>
      </c>
      <c r="G19" s="219"/>
      <c r="H19" s="218">
        <v>72960800</v>
      </c>
      <c r="I19" s="219"/>
      <c r="J19" s="236">
        <v>8290330012</v>
      </c>
      <c r="K19" s="230"/>
      <c r="L19" s="236">
        <v>5406479513</v>
      </c>
      <c r="M19" s="230"/>
      <c r="N19" s="230">
        <v>200821429</v>
      </c>
      <c r="O19" s="231"/>
      <c r="P19" s="232">
        <v>2883850499</v>
      </c>
      <c r="Q19" s="232"/>
      <c r="R19" s="25"/>
    </row>
    <row r="20" spans="2:18" ht="14.15" customHeight="1" x14ac:dyDescent="0.2">
      <c r="B20" s="214" t="s">
        <v>36</v>
      </c>
      <c r="C20" s="214"/>
      <c r="D20" s="218">
        <v>57110096</v>
      </c>
      <c r="E20" s="219">
        <v>417690</v>
      </c>
      <c r="F20" s="218">
        <v>417690</v>
      </c>
      <c r="G20" s="219"/>
      <c r="H20" s="218">
        <v>0</v>
      </c>
      <c r="I20" s="219"/>
      <c r="J20" s="236">
        <v>57527786</v>
      </c>
      <c r="K20" s="230"/>
      <c r="L20" s="236">
        <v>0</v>
      </c>
      <c r="M20" s="230"/>
      <c r="N20" s="230">
        <v>0</v>
      </c>
      <c r="O20" s="231"/>
      <c r="P20" s="232">
        <v>57527786</v>
      </c>
      <c r="Q20" s="232"/>
      <c r="R20" s="25"/>
    </row>
    <row r="21" spans="2:18" ht="14.15" customHeight="1" x14ac:dyDescent="0.2">
      <c r="B21" s="215" t="s">
        <v>37</v>
      </c>
      <c r="C21" s="215"/>
      <c r="D21" s="236">
        <v>23845165</v>
      </c>
      <c r="E21" s="230">
        <v>0</v>
      </c>
      <c r="F21" s="218">
        <v>0</v>
      </c>
      <c r="G21" s="219"/>
      <c r="H21" s="218">
        <v>0</v>
      </c>
      <c r="I21" s="219"/>
      <c r="J21" s="236">
        <v>23845165</v>
      </c>
      <c r="K21" s="230"/>
      <c r="L21" s="236">
        <v>15194075</v>
      </c>
      <c r="M21" s="230"/>
      <c r="N21" s="230">
        <v>868925</v>
      </c>
      <c r="O21" s="231"/>
      <c r="P21" s="232">
        <v>8651090</v>
      </c>
      <c r="Q21" s="232"/>
      <c r="R21" s="25"/>
    </row>
    <row r="22" spans="2:18" ht="14.15" customHeight="1" x14ac:dyDescent="0.2">
      <c r="B22" s="214" t="s">
        <v>29</v>
      </c>
      <c r="C22" s="214"/>
      <c r="D22" s="236">
        <v>8008632761</v>
      </c>
      <c r="E22" s="230">
        <v>184185100</v>
      </c>
      <c r="F22" s="236">
        <v>184185100</v>
      </c>
      <c r="G22" s="230"/>
      <c r="H22" s="218">
        <v>14996300</v>
      </c>
      <c r="I22" s="219"/>
      <c r="J22" s="236">
        <v>8177821561</v>
      </c>
      <c r="K22" s="230"/>
      <c r="L22" s="236">
        <v>5391285438</v>
      </c>
      <c r="M22" s="230"/>
      <c r="N22" s="230">
        <v>199952504</v>
      </c>
      <c r="O22" s="231"/>
      <c r="P22" s="232">
        <v>2786536123</v>
      </c>
      <c r="Q22" s="232"/>
      <c r="R22" s="25"/>
    </row>
    <row r="23" spans="2:18" ht="14.15" customHeight="1" x14ac:dyDescent="0.2">
      <c r="B23" s="214" t="s">
        <v>33</v>
      </c>
      <c r="C23" s="214"/>
      <c r="D23" s="236">
        <v>0</v>
      </c>
      <c r="E23" s="230">
        <v>0</v>
      </c>
      <c r="F23" s="236">
        <v>0</v>
      </c>
      <c r="G23" s="230"/>
      <c r="H23" s="236">
        <v>0</v>
      </c>
      <c r="I23" s="230"/>
      <c r="J23" s="236">
        <v>0</v>
      </c>
      <c r="K23" s="230"/>
      <c r="L23" s="236">
        <v>0</v>
      </c>
      <c r="M23" s="230"/>
      <c r="N23" s="230">
        <v>0</v>
      </c>
      <c r="O23" s="231"/>
      <c r="P23" s="232">
        <v>0</v>
      </c>
      <c r="Q23" s="232"/>
      <c r="R23" s="25"/>
    </row>
    <row r="24" spans="2:18" ht="14.15" customHeight="1" x14ac:dyDescent="0.2">
      <c r="B24" s="215" t="s">
        <v>34</v>
      </c>
      <c r="C24" s="215"/>
      <c r="D24" s="236">
        <v>42968200</v>
      </c>
      <c r="E24" s="230">
        <v>46131800</v>
      </c>
      <c r="F24" s="236">
        <v>46131800</v>
      </c>
      <c r="G24" s="230"/>
      <c r="H24" s="236">
        <v>57964500</v>
      </c>
      <c r="I24" s="230"/>
      <c r="J24" s="236">
        <v>31135500</v>
      </c>
      <c r="K24" s="230"/>
      <c r="L24" s="236">
        <v>0</v>
      </c>
      <c r="M24" s="230"/>
      <c r="N24" s="230">
        <v>0</v>
      </c>
      <c r="O24" s="231"/>
      <c r="P24" s="232">
        <v>31135500</v>
      </c>
      <c r="Q24" s="232"/>
      <c r="R24" s="25"/>
    </row>
    <row r="25" spans="2:18" ht="14.15" customHeight="1" x14ac:dyDescent="0.2">
      <c r="B25" s="214" t="s">
        <v>38</v>
      </c>
      <c r="C25" s="214"/>
      <c r="D25" s="236">
        <v>783888720</v>
      </c>
      <c r="E25" s="230">
        <v>11176000</v>
      </c>
      <c r="F25" s="236">
        <v>11176000</v>
      </c>
      <c r="G25" s="230"/>
      <c r="H25" s="236">
        <v>0</v>
      </c>
      <c r="I25" s="230"/>
      <c r="J25" s="236">
        <v>795064720</v>
      </c>
      <c r="K25" s="230"/>
      <c r="L25" s="236">
        <v>665285319</v>
      </c>
      <c r="M25" s="230"/>
      <c r="N25" s="230">
        <v>60460417</v>
      </c>
      <c r="O25" s="231"/>
      <c r="P25" s="232">
        <v>129779401</v>
      </c>
      <c r="Q25" s="232"/>
      <c r="R25" s="25"/>
    </row>
    <row r="26" spans="2:18" ht="14.15" customHeight="1" x14ac:dyDescent="0.2">
      <c r="B26" s="234" t="s">
        <v>9</v>
      </c>
      <c r="C26" s="235"/>
      <c r="D26" s="218">
        <v>14833437146</v>
      </c>
      <c r="E26" s="219">
        <v>330960601</v>
      </c>
      <c r="F26" s="218">
        <v>330960601</v>
      </c>
      <c r="G26" s="219"/>
      <c r="H26" s="218">
        <v>99956750</v>
      </c>
      <c r="I26" s="219"/>
      <c r="J26" s="236">
        <v>15064440997</v>
      </c>
      <c r="K26" s="230"/>
      <c r="L26" s="236">
        <v>9280357047</v>
      </c>
      <c r="M26" s="230"/>
      <c r="N26" s="230">
        <v>433100842</v>
      </c>
      <c r="O26" s="231"/>
      <c r="P26" s="232">
        <v>5784083950</v>
      </c>
      <c r="Q26" s="232"/>
      <c r="R26" s="25"/>
    </row>
    <row r="27" spans="2:18" ht="8.4" customHeight="1" x14ac:dyDescent="0.2">
      <c r="B27" s="7"/>
      <c r="C27" s="8"/>
      <c r="D27" s="26"/>
      <c r="E27" s="26"/>
      <c r="F27" s="26"/>
      <c r="G27" s="26"/>
      <c r="H27" s="26"/>
      <c r="I27" s="26"/>
      <c r="J27" s="26"/>
      <c r="K27" s="26"/>
      <c r="L27" s="27"/>
      <c r="M27" s="27"/>
      <c r="N27" s="27"/>
      <c r="O27" s="27"/>
      <c r="P27" s="28"/>
      <c r="Q27" s="28"/>
      <c r="R27" s="28"/>
    </row>
    <row r="28" spans="2:18" ht="20.25" customHeight="1" x14ac:dyDescent="0.2">
      <c r="B28" s="9" t="s">
        <v>161</v>
      </c>
      <c r="C28" s="10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30"/>
      <c r="P28" s="30"/>
      <c r="Q28" s="30"/>
      <c r="R28" s="31" t="s">
        <v>169</v>
      </c>
    </row>
    <row r="29" spans="2:18" ht="12.9" customHeight="1" x14ac:dyDescent="0.2">
      <c r="B29" s="233" t="s">
        <v>17</v>
      </c>
      <c r="C29" s="233"/>
      <c r="D29" s="227" t="s">
        <v>39</v>
      </c>
      <c r="E29" s="227"/>
      <c r="F29" s="227" t="s">
        <v>40</v>
      </c>
      <c r="G29" s="227"/>
      <c r="H29" s="227" t="s">
        <v>41</v>
      </c>
      <c r="I29" s="227"/>
      <c r="J29" s="227" t="s">
        <v>42</v>
      </c>
      <c r="K29" s="227"/>
      <c r="L29" s="227" t="s">
        <v>43</v>
      </c>
      <c r="M29" s="227"/>
      <c r="N29" s="227" t="s">
        <v>44</v>
      </c>
      <c r="O29" s="227"/>
      <c r="P29" s="227" t="s">
        <v>45</v>
      </c>
      <c r="Q29" s="227"/>
      <c r="R29" s="227" t="s">
        <v>46</v>
      </c>
    </row>
    <row r="30" spans="2:18" ht="12.9" customHeight="1" x14ac:dyDescent="0.2">
      <c r="B30" s="233"/>
      <c r="C30" s="233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</row>
    <row r="31" spans="2:18" ht="14.15" customHeight="1" x14ac:dyDescent="0.2">
      <c r="B31" s="228" t="s">
        <v>25</v>
      </c>
      <c r="C31" s="229"/>
      <c r="D31" s="209">
        <v>501016702</v>
      </c>
      <c r="E31" s="210"/>
      <c r="F31" s="209">
        <v>741212728</v>
      </c>
      <c r="G31" s="210"/>
      <c r="H31" s="209">
        <v>489679282</v>
      </c>
      <c r="I31" s="210"/>
      <c r="J31" s="209">
        <v>95309289</v>
      </c>
      <c r="K31" s="210"/>
      <c r="L31" s="209">
        <v>479431052</v>
      </c>
      <c r="M31" s="210"/>
      <c r="N31" s="209">
        <v>2166709</v>
      </c>
      <c r="O31" s="210"/>
      <c r="P31" s="209">
        <v>461638288</v>
      </c>
      <c r="Q31" s="210"/>
      <c r="R31" s="182">
        <v>2770454050</v>
      </c>
    </row>
    <row r="32" spans="2:18" ht="14.15" customHeight="1" x14ac:dyDescent="0.2">
      <c r="B32" s="215" t="s">
        <v>36</v>
      </c>
      <c r="C32" s="215"/>
      <c r="D32" s="209">
        <v>6177830</v>
      </c>
      <c r="E32" s="210"/>
      <c r="F32" s="209">
        <v>34461000</v>
      </c>
      <c r="G32" s="210"/>
      <c r="H32" s="209">
        <v>5658489</v>
      </c>
      <c r="I32" s="210"/>
      <c r="J32" s="209">
        <v>0</v>
      </c>
      <c r="K32" s="210"/>
      <c r="L32" s="209">
        <v>3347481</v>
      </c>
      <c r="M32" s="210"/>
      <c r="N32" s="209">
        <v>0</v>
      </c>
      <c r="O32" s="210"/>
      <c r="P32" s="209">
        <v>61887475</v>
      </c>
      <c r="Q32" s="210"/>
      <c r="R32" s="182">
        <v>111532275</v>
      </c>
    </row>
    <row r="33" spans="2:19" ht="14.15" customHeight="1" x14ac:dyDescent="0.2">
      <c r="B33" s="215" t="s">
        <v>27</v>
      </c>
      <c r="C33" s="215"/>
      <c r="D33" s="209">
        <v>0</v>
      </c>
      <c r="E33" s="210"/>
      <c r="F33" s="209">
        <v>0</v>
      </c>
      <c r="G33" s="210"/>
      <c r="H33" s="209">
        <v>0</v>
      </c>
      <c r="I33" s="210"/>
      <c r="J33" s="209">
        <v>0</v>
      </c>
      <c r="K33" s="210"/>
      <c r="L33" s="209">
        <v>0</v>
      </c>
      <c r="M33" s="210"/>
      <c r="N33" s="209">
        <v>0</v>
      </c>
      <c r="O33" s="210"/>
      <c r="P33" s="209">
        <v>0</v>
      </c>
      <c r="Q33" s="210"/>
      <c r="R33" s="182">
        <v>0</v>
      </c>
    </row>
    <row r="34" spans="2:19" ht="14.15" customHeight="1" x14ac:dyDescent="0.2">
      <c r="B34" s="214" t="s">
        <v>28</v>
      </c>
      <c r="C34" s="214"/>
      <c r="D34" s="209">
        <v>416831834</v>
      </c>
      <c r="E34" s="210"/>
      <c r="F34" s="209">
        <v>703878088</v>
      </c>
      <c r="G34" s="210"/>
      <c r="H34" s="209">
        <v>398429156</v>
      </c>
      <c r="I34" s="210"/>
      <c r="J34" s="209">
        <v>10803509</v>
      </c>
      <c r="K34" s="210"/>
      <c r="L34" s="209">
        <v>373402982</v>
      </c>
      <c r="M34" s="210"/>
      <c r="N34" s="209">
        <v>704929</v>
      </c>
      <c r="O34" s="210"/>
      <c r="P34" s="209">
        <v>396293637</v>
      </c>
      <c r="Q34" s="210"/>
      <c r="R34" s="182">
        <v>2300344135</v>
      </c>
    </row>
    <row r="35" spans="2:19" ht="14.15" customHeight="1" x14ac:dyDescent="0.2">
      <c r="B35" s="215" t="s">
        <v>29</v>
      </c>
      <c r="C35" s="215"/>
      <c r="D35" s="209">
        <v>78007038</v>
      </c>
      <c r="E35" s="210"/>
      <c r="F35" s="209">
        <v>2873640</v>
      </c>
      <c r="G35" s="210"/>
      <c r="H35" s="209">
        <v>75492537</v>
      </c>
      <c r="I35" s="210"/>
      <c r="J35" s="209">
        <v>84505780</v>
      </c>
      <c r="K35" s="210"/>
      <c r="L35" s="209">
        <v>88160589</v>
      </c>
      <c r="M35" s="210"/>
      <c r="N35" s="209">
        <v>1461780</v>
      </c>
      <c r="O35" s="210"/>
      <c r="P35" s="209">
        <v>3457176</v>
      </c>
      <c r="Q35" s="210"/>
      <c r="R35" s="182">
        <v>333958540</v>
      </c>
    </row>
    <row r="36" spans="2:19" ht="14.15" customHeight="1" x14ac:dyDescent="0.2">
      <c r="B36" s="224" t="s">
        <v>30</v>
      </c>
      <c r="C36" s="224"/>
      <c r="D36" s="209">
        <v>0</v>
      </c>
      <c r="E36" s="210"/>
      <c r="F36" s="209">
        <v>0</v>
      </c>
      <c r="G36" s="210"/>
      <c r="H36" s="209">
        <v>0</v>
      </c>
      <c r="I36" s="210"/>
      <c r="J36" s="209">
        <v>0</v>
      </c>
      <c r="K36" s="210"/>
      <c r="L36" s="209">
        <v>0</v>
      </c>
      <c r="M36" s="225"/>
      <c r="N36" s="222">
        <v>0</v>
      </c>
      <c r="O36" s="222"/>
      <c r="P36" s="223">
        <v>0</v>
      </c>
      <c r="Q36" s="223"/>
      <c r="R36" s="182">
        <v>0</v>
      </c>
    </row>
    <row r="37" spans="2:19" ht="14.15" customHeight="1" x14ac:dyDescent="0.2">
      <c r="B37" s="226" t="s">
        <v>31</v>
      </c>
      <c r="C37" s="226"/>
      <c r="D37" s="209">
        <v>0</v>
      </c>
      <c r="E37" s="210"/>
      <c r="F37" s="209">
        <v>0</v>
      </c>
      <c r="G37" s="210"/>
      <c r="H37" s="209">
        <v>0</v>
      </c>
      <c r="I37" s="210"/>
      <c r="J37" s="209">
        <v>0</v>
      </c>
      <c r="K37" s="210"/>
      <c r="L37" s="209">
        <v>0</v>
      </c>
      <c r="M37" s="225"/>
      <c r="N37" s="222">
        <v>0</v>
      </c>
      <c r="O37" s="222"/>
      <c r="P37" s="223">
        <v>0</v>
      </c>
      <c r="Q37" s="223"/>
      <c r="R37" s="182">
        <v>0</v>
      </c>
    </row>
    <row r="38" spans="2:19" ht="14.15" customHeight="1" x14ac:dyDescent="0.2">
      <c r="B38" s="224" t="s">
        <v>32</v>
      </c>
      <c r="C38" s="224"/>
      <c r="D38" s="209">
        <v>0</v>
      </c>
      <c r="E38" s="210"/>
      <c r="F38" s="209">
        <v>0</v>
      </c>
      <c r="G38" s="210"/>
      <c r="H38" s="209">
        <v>0</v>
      </c>
      <c r="I38" s="210"/>
      <c r="J38" s="209">
        <v>0</v>
      </c>
      <c r="K38" s="210"/>
      <c r="L38" s="209">
        <v>0</v>
      </c>
      <c r="M38" s="225"/>
      <c r="N38" s="222">
        <v>0</v>
      </c>
      <c r="O38" s="222"/>
      <c r="P38" s="223">
        <v>0</v>
      </c>
      <c r="Q38" s="223"/>
      <c r="R38" s="182">
        <v>0</v>
      </c>
    </row>
    <row r="39" spans="2:19" ht="14.15" customHeight="1" x14ac:dyDescent="0.2">
      <c r="B39" s="215" t="s">
        <v>33</v>
      </c>
      <c r="C39" s="215"/>
      <c r="D39" s="209">
        <v>0</v>
      </c>
      <c r="E39" s="210"/>
      <c r="F39" s="209">
        <v>0</v>
      </c>
      <c r="G39" s="210"/>
      <c r="H39" s="209">
        <v>0</v>
      </c>
      <c r="I39" s="210"/>
      <c r="J39" s="209">
        <v>0</v>
      </c>
      <c r="K39" s="210"/>
      <c r="L39" s="209">
        <v>0</v>
      </c>
      <c r="M39" s="210"/>
      <c r="N39" s="209">
        <v>0</v>
      </c>
      <c r="O39" s="210"/>
      <c r="P39" s="209">
        <v>0</v>
      </c>
      <c r="Q39" s="210"/>
      <c r="R39" s="182">
        <v>0</v>
      </c>
    </row>
    <row r="40" spans="2:19" ht="14.15" customHeight="1" x14ac:dyDescent="0.2">
      <c r="B40" s="215" t="s">
        <v>34</v>
      </c>
      <c r="C40" s="215"/>
      <c r="D40" s="209">
        <v>0</v>
      </c>
      <c r="E40" s="210"/>
      <c r="F40" s="209">
        <v>0</v>
      </c>
      <c r="G40" s="210"/>
      <c r="H40" s="209">
        <v>10099100</v>
      </c>
      <c r="I40" s="210"/>
      <c r="J40" s="209">
        <v>0</v>
      </c>
      <c r="K40" s="210"/>
      <c r="L40" s="209">
        <v>14520000</v>
      </c>
      <c r="M40" s="210"/>
      <c r="N40" s="209">
        <v>0</v>
      </c>
      <c r="O40" s="210"/>
      <c r="P40" s="209">
        <v>0</v>
      </c>
      <c r="Q40" s="210"/>
      <c r="R40" s="182">
        <v>24619100</v>
      </c>
    </row>
    <row r="41" spans="2:19" ht="14.15" customHeight="1" x14ac:dyDescent="0.2">
      <c r="B41" s="216" t="s">
        <v>35</v>
      </c>
      <c r="C41" s="217"/>
      <c r="D41" s="218">
        <v>2185440216</v>
      </c>
      <c r="E41" s="219"/>
      <c r="F41" s="218">
        <v>0</v>
      </c>
      <c r="G41" s="219"/>
      <c r="H41" s="218">
        <v>0</v>
      </c>
      <c r="I41" s="219"/>
      <c r="J41" s="218">
        <v>0</v>
      </c>
      <c r="K41" s="219"/>
      <c r="L41" s="218">
        <v>559799687</v>
      </c>
      <c r="M41" s="219"/>
      <c r="N41" s="219">
        <v>82080395</v>
      </c>
      <c r="O41" s="220"/>
      <c r="P41" s="221">
        <v>56530201</v>
      </c>
      <c r="Q41" s="221"/>
      <c r="R41" s="182">
        <v>2883850499</v>
      </c>
      <c r="S41" s="11"/>
    </row>
    <row r="42" spans="2:19" ht="14.15" customHeight="1" x14ac:dyDescent="0.2">
      <c r="B42" s="215" t="s">
        <v>36</v>
      </c>
      <c r="C42" s="215"/>
      <c r="D42" s="209">
        <v>5879947</v>
      </c>
      <c r="E42" s="210"/>
      <c r="F42" s="209">
        <v>0</v>
      </c>
      <c r="G42" s="210"/>
      <c r="H42" s="209">
        <v>0</v>
      </c>
      <c r="I42" s="210"/>
      <c r="J42" s="209">
        <v>0</v>
      </c>
      <c r="K42" s="210"/>
      <c r="L42" s="209">
        <v>2135903</v>
      </c>
      <c r="M42" s="210"/>
      <c r="N42" s="209">
        <v>0</v>
      </c>
      <c r="O42" s="210"/>
      <c r="P42" s="209">
        <v>49511936</v>
      </c>
      <c r="Q42" s="210"/>
      <c r="R42" s="182">
        <v>57527786</v>
      </c>
    </row>
    <row r="43" spans="2:19" ht="14.15" customHeight="1" x14ac:dyDescent="0.2">
      <c r="B43" s="215" t="s">
        <v>37</v>
      </c>
      <c r="C43" s="215"/>
      <c r="D43" s="209">
        <v>8651090</v>
      </c>
      <c r="E43" s="210"/>
      <c r="F43" s="209">
        <v>0</v>
      </c>
      <c r="G43" s="210"/>
      <c r="H43" s="209">
        <v>0</v>
      </c>
      <c r="I43" s="210"/>
      <c r="J43" s="209">
        <v>0</v>
      </c>
      <c r="K43" s="210"/>
      <c r="L43" s="209">
        <v>0</v>
      </c>
      <c r="M43" s="210"/>
      <c r="N43" s="209">
        <v>0</v>
      </c>
      <c r="O43" s="210"/>
      <c r="P43" s="209">
        <v>0</v>
      </c>
      <c r="Q43" s="210"/>
      <c r="R43" s="182">
        <v>8651090</v>
      </c>
    </row>
    <row r="44" spans="2:19" ht="14.15" customHeight="1" x14ac:dyDescent="0.2">
      <c r="B44" s="214" t="s">
        <v>29</v>
      </c>
      <c r="C44" s="214"/>
      <c r="D44" s="209">
        <v>2139773679</v>
      </c>
      <c r="E44" s="210"/>
      <c r="F44" s="209">
        <v>0</v>
      </c>
      <c r="G44" s="210"/>
      <c r="H44" s="209">
        <v>0</v>
      </c>
      <c r="I44" s="210"/>
      <c r="J44" s="209">
        <v>0</v>
      </c>
      <c r="K44" s="210"/>
      <c r="L44" s="209">
        <v>557663784</v>
      </c>
      <c r="M44" s="210"/>
      <c r="N44" s="209">
        <v>82080395</v>
      </c>
      <c r="O44" s="210"/>
      <c r="P44" s="209">
        <v>7018265</v>
      </c>
      <c r="Q44" s="210"/>
      <c r="R44" s="182">
        <v>2786536123</v>
      </c>
    </row>
    <row r="45" spans="2:19" ht="14.15" customHeight="1" x14ac:dyDescent="0.2">
      <c r="B45" s="215" t="s">
        <v>33</v>
      </c>
      <c r="C45" s="215"/>
      <c r="D45" s="209">
        <v>0</v>
      </c>
      <c r="E45" s="210"/>
      <c r="F45" s="209">
        <v>0</v>
      </c>
      <c r="G45" s="210"/>
      <c r="H45" s="209">
        <v>0</v>
      </c>
      <c r="I45" s="210"/>
      <c r="J45" s="209">
        <v>0</v>
      </c>
      <c r="K45" s="210"/>
      <c r="L45" s="209">
        <v>0</v>
      </c>
      <c r="M45" s="210"/>
      <c r="N45" s="209">
        <v>0</v>
      </c>
      <c r="O45" s="210"/>
      <c r="P45" s="209">
        <v>0</v>
      </c>
      <c r="Q45" s="210"/>
      <c r="R45" s="182">
        <v>0</v>
      </c>
    </row>
    <row r="46" spans="2:19" ht="14.15" customHeight="1" x14ac:dyDescent="0.2">
      <c r="B46" s="214" t="s">
        <v>34</v>
      </c>
      <c r="C46" s="214"/>
      <c r="D46" s="209">
        <v>31135500</v>
      </c>
      <c r="E46" s="210"/>
      <c r="F46" s="209">
        <v>0</v>
      </c>
      <c r="G46" s="210"/>
      <c r="H46" s="209">
        <v>0</v>
      </c>
      <c r="I46" s="210"/>
      <c r="J46" s="209">
        <v>0</v>
      </c>
      <c r="K46" s="210"/>
      <c r="L46" s="209">
        <v>0</v>
      </c>
      <c r="M46" s="210"/>
      <c r="N46" s="209">
        <v>0</v>
      </c>
      <c r="O46" s="210"/>
      <c r="P46" s="209">
        <v>0</v>
      </c>
      <c r="Q46" s="210"/>
      <c r="R46" s="182">
        <v>31135500</v>
      </c>
    </row>
    <row r="47" spans="2:19" ht="14.15" customHeight="1" x14ac:dyDescent="0.2">
      <c r="B47" s="212" t="s">
        <v>38</v>
      </c>
      <c r="C47" s="213"/>
      <c r="D47" s="209">
        <v>4538307</v>
      </c>
      <c r="E47" s="210"/>
      <c r="F47" s="209">
        <v>436335</v>
      </c>
      <c r="G47" s="210"/>
      <c r="H47" s="209">
        <v>14250681</v>
      </c>
      <c r="I47" s="210"/>
      <c r="J47" s="209">
        <v>6609127</v>
      </c>
      <c r="K47" s="210"/>
      <c r="L47" s="209">
        <v>11570040</v>
      </c>
      <c r="M47" s="210"/>
      <c r="N47" s="209">
        <v>0</v>
      </c>
      <c r="O47" s="210"/>
      <c r="P47" s="209">
        <v>92374911</v>
      </c>
      <c r="Q47" s="210"/>
      <c r="R47" s="182">
        <v>129779401</v>
      </c>
    </row>
    <row r="48" spans="2:19" ht="13.5" customHeight="1" x14ac:dyDescent="0.2">
      <c r="B48" s="211" t="s">
        <v>46</v>
      </c>
      <c r="C48" s="211"/>
      <c r="D48" s="209">
        <v>2690995225</v>
      </c>
      <c r="E48" s="210"/>
      <c r="F48" s="209">
        <v>741649063</v>
      </c>
      <c r="G48" s="210"/>
      <c r="H48" s="209">
        <v>503929963</v>
      </c>
      <c r="I48" s="210"/>
      <c r="J48" s="209">
        <v>101918416</v>
      </c>
      <c r="K48" s="210"/>
      <c r="L48" s="209">
        <v>1050800779</v>
      </c>
      <c r="M48" s="210"/>
      <c r="N48" s="209">
        <v>84247104</v>
      </c>
      <c r="O48" s="210"/>
      <c r="P48" s="209">
        <v>610543400</v>
      </c>
      <c r="Q48" s="210"/>
      <c r="R48" s="182">
        <v>5784083950</v>
      </c>
    </row>
    <row r="49" spans="4:18" ht="3" customHeight="1" x14ac:dyDescent="0.2"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311"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6:O26"/>
    <mergeCell ref="P26:Q26"/>
    <mergeCell ref="B29:C30"/>
    <mergeCell ref="D29:E30"/>
    <mergeCell ref="F29:G30"/>
    <mergeCell ref="H29:I30"/>
    <mergeCell ref="J29:K30"/>
    <mergeCell ref="L29:M30"/>
    <mergeCell ref="N29:O30"/>
    <mergeCell ref="P29:Q30"/>
    <mergeCell ref="B26:C26"/>
    <mergeCell ref="D26:E26"/>
    <mergeCell ref="F26:G26"/>
    <mergeCell ref="H26:I26"/>
    <mergeCell ref="J26:K26"/>
    <mergeCell ref="L26:M26"/>
    <mergeCell ref="R29:R30"/>
    <mergeCell ref="B31:C31"/>
    <mergeCell ref="D31:E31"/>
    <mergeCell ref="F31:G31"/>
    <mergeCell ref="H31:I31"/>
    <mergeCell ref="J31:K31"/>
    <mergeCell ref="L31:M31"/>
    <mergeCell ref="N31:O31"/>
    <mergeCell ref="P31:Q31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8:O48"/>
    <mergeCell ref="P48:Q48"/>
    <mergeCell ref="B48:C48"/>
    <mergeCell ref="D48:E48"/>
    <mergeCell ref="F48:G48"/>
    <mergeCell ref="H48:I48"/>
    <mergeCell ref="J48:K48"/>
    <mergeCell ref="L48:M48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</mergeCells>
  <phoneticPr fontId="5"/>
  <printOptions horizontalCentered="1"/>
  <pageMargins left="0" right="0" top="0" bottom="0" header="0.31496062992125984" footer="0.31496062992125984"/>
  <pageSetup paperSize="9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9" tint="0.39997558519241921"/>
  </sheetPr>
  <dimension ref="C1:I17"/>
  <sheetViews>
    <sheetView view="pageBreakPreview" zoomScale="70" zoomScaleNormal="80" zoomScaleSheetLayoutView="70" workbookViewId="0">
      <selection activeCell="C10" sqref="C10"/>
    </sheetView>
  </sheetViews>
  <sheetFormatPr defaultColWidth="9" defaultRowHeight="13" x14ac:dyDescent="0.2"/>
  <cols>
    <col min="1" max="1" width="19.453125" style="45" bestFit="1" customWidth="1"/>
    <col min="2" max="2" width="1" style="45" customWidth="1"/>
    <col min="3" max="3" width="26.08984375" style="45" bestFit="1" customWidth="1"/>
    <col min="4" max="4" width="18.6328125" style="45" customWidth="1"/>
    <col min="5" max="5" width="20" style="45" bestFit="1" customWidth="1"/>
    <col min="6" max="6" width="3.453125" style="45" customWidth="1"/>
    <col min="7" max="7" width="26.08984375" style="45" bestFit="1" customWidth="1"/>
    <col min="8" max="8" width="18.6328125" style="45" customWidth="1"/>
    <col min="9" max="9" width="20" style="45" bestFit="1" customWidth="1"/>
    <col min="10" max="10" width="11.36328125" style="45" customWidth="1"/>
    <col min="11" max="16384" width="9" style="45"/>
  </cols>
  <sheetData>
    <row r="1" spans="3:9" ht="11.25" customHeight="1" x14ac:dyDescent="0.2"/>
    <row r="2" spans="3:9" ht="19.5" customHeight="1" x14ac:dyDescent="0.2">
      <c r="C2" s="114" t="s">
        <v>67</v>
      </c>
      <c r="D2" s="57"/>
      <c r="E2" s="58" t="s">
        <v>174</v>
      </c>
      <c r="F2" s="57"/>
      <c r="G2" s="115" t="s">
        <v>68</v>
      </c>
      <c r="H2" s="57"/>
      <c r="I2" s="58" t="s">
        <v>174</v>
      </c>
    </row>
    <row r="3" spans="3:9" s="48" customFormat="1" ht="30" customHeight="1" x14ac:dyDescent="0.2">
      <c r="C3" s="189" t="s">
        <v>62</v>
      </c>
      <c r="D3" s="189" t="s">
        <v>69</v>
      </c>
      <c r="E3" s="189" t="s">
        <v>70</v>
      </c>
      <c r="G3" s="189" t="s">
        <v>62</v>
      </c>
      <c r="H3" s="189" t="s">
        <v>69</v>
      </c>
      <c r="I3" s="189" t="s">
        <v>70</v>
      </c>
    </row>
    <row r="4" spans="3:9" s="48" customFormat="1" ht="16.25" customHeight="1" x14ac:dyDescent="0.2">
      <c r="C4" s="69" t="s">
        <v>71</v>
      </c>
      <c r="D4" s="116"/>
      <c r="E4" s="116"/>
      <c r="F4" s="85"/>
      <c r="G4" s="116" t="s">
        <v>71</v>
      </c>
      <c r="H4" s="116"/>
      <c r="I4" s="116"/>
    </row>
    <row r="5" spans="3:9" s="48" customFormat="1" ht="21" customHeight="1" x14ac:dyDescent="0.2">
      <c r="C5" s="177" t="s">
        <v>66</v>
      </c>
      <c r="D5" s="118"/>
      <c r="E5" s="118"/>
      <c r="F5" s="117"/>
      <c r="G5" s="178" t="s">
        <v>66</v>
      </c>
      <c r="H5" s="118"/>
      <c r="I5" s="118"/>
    </row>
    <row r="6" spans="3:9" s="48" customFormat="1" ht="21" customHeight="1" x14ac:dyDescent="0.2">
      <c r="C6" s="112" t="str">
        <f>未収金及び長期延滞債権!C6</f>
        <v>-</v>
      </c>
      <c r="D6" s="118">
        <f>ROUND(未収金及び長期延滞債権!D6/1000,0)</f>
        <v>0</v>
      </c>
      <c r="E6" s="118">
        <f>ROUND(未収金及び長期延滞債権!E6/1000,0)</f>
        <v>0</v>
      </c>
      <c r="F6" s="117"/>
      <c r="G6" s="112" t="str">
        <f>未収金及び長期延滞債権!G6</f>
        <v>-</v>
      </c>
      <c r="H6" s="118">
        <f>ROUND(未収金及び長期延滞債権!H6/1000,0)</f>
        <v>0</v>
      </c>
      <c r="I6" s="118">
        <f>ROUND(未収金及び長期延滞債権!I6/1000,0)</f>
        <v>0</v>
      </c>
    </row>
    <row r="7" spans="3:9" s="48" customFormat="1" ht="21" customHeight="1" thickBot="1" x14ac:dyDescent="0.25">
      <c r="C7" s="119" t="s">
        <v>72</v>
      </c>
      <c r="D7" s="120">
        <f>ROUND(未収金及び長期延滞債権!D7/1000,0)</f>
        <v>0</v>
      </c>
      <c r="E7" s="120">
        <f>ROUND(未収金及び長期延滞債権!E7/1000,0)</f>
        <v>0</v>
      </c>
      <c r="F7" s="117"/>
      <c r="G7" s="122" t="s">
        <v>72</v>
      </c>
      <c r="H7" s="120">
        <f>ROUND(未収金及び長期延滞債権!H7/1000,0)</f>
        <v>0</v>
      </c>
      <c r="I7" s="120">
        <f>ROUND(未収金及び長期延滞債権!I7/1000,0)</f>
        <v>0</v>
      </c>
    </row>
    <row r="8" spans="3:9" s="48" customFormat="1" ht="16.25" customHeight="1" thickTop="1" x14ac:dyDescent="0.2">
      <c r="C8" s="123" t="s">
        <v>73</v>
      </c>
      <c r="D8" s="124"/>
      <c r="E8" s="124"/>
      <c r="F8" s="117"/>
      <c r="G8" s="124" t="s">
        <v>73</v>
      </c>
      <c r="H8" s="124"/>
      <c r="I8" s="124"/>
    </row>
    <row r="9" spans="3:9" s="48" customFormat="1" ht="16.25" customHeight="1" x14ac:dyDescent="0.2">
      <c r="C9" s="71" t="s">
        <v>74</v>
      </c>
      <c r="D9" s="118"/>
      <c r="E9" s="118"/>
      <c r="F9" s="117"/>
      <c r="G9" s="118" t="s">
        <v>74</v>
      </c>
      <c r="H9" s="118"/>
      <c r="I9" s="118"/>
    </row>
    <row r="10" spans="3:9" s="48" customFormat="1" ht="16.25" customHeight="1" x14ac:dyDescent="0.2">
      <c r="C10" s="112" t="str">
        <f>未収金及び長期延滞債権!C10</f>
        <v>　村民税</v>
      </c>
      <c r="D10" s="81">
        <f>ROUND(未収金及び長期延滞債権!D10/1000,0)</f>
        <v>168</v>
      </c>
      <c r="E10" s="81">
        <f>ROUND(未収金及び長期延滞債権!E10/1000,0)</f>
        <v>0</v>
      </c>
      <c r="F10" s="117"/>
      <c r="G10" s="81" t="str">
        <f>C10</f>
        <v>　村民税</v>
      </c>
      <c r="H10" s="81">
        <f>ROUND(未収金及び長期延滞債権!H10/1000,0)</f>
        <v>0</v>
      </c>
      <c r="I10" s="81">
        <f>ROUND(未収金及び長期延滞債権!I10/1000,0)</f>
        <v>0</v>
      </c>
    </row>
    <row r="11" spans="3:9" s="48" customFormat="1" ht="21" customHeight="1" x14ac:dyDescent="0.2">
      <c r="C11" s="112" t="str">
        <f>未収金及び長期延滞債権!C11</f>
        <v>　固定資産税</v>
      </c>
      <c r="D11" s="81">
        <f>ROUND(未収金及び長期延滞債権!D11/1000,0)</f>
        <v>0</v>
      </c>
      <c r="E11" s="81">
        <f>ROUND(未収金及び長期延滞債権!E11/1000,0)</f>
        <v>0</v>
      </c>
      <c r="F11" s="117"/>
      <c r="G11" s="81" t="str">
        <f>C11</f>
        <v>　固定資産税</v>
      </c>
      <c r="H11" s="81">
        <f>ROUND(未収金及び長期延滞債権!H11/1000,0)</f>
        <v>19</v>
      </c>
      <c r="I11" s="81">
        <f>ROUND(未収金及び長期延滞債権!I11/1000,0)</f>
        <v>0</v>
      </c>
    </row>
    <row r="12" spans="3:9" s="48" customFormat="1" ht="21" customHeight="1" thickBot="1" x14ac:dyDescent="0.25">
      <c r="C12" s="119" t="s">
        <v>72</v>
      </c>
      <c r="D12" s="120">
        <f>ROUND(未収金及び長期延滞債権!D12/1000,0)</f>
        <v>168</v>
      </c>
      <c r="E12" s="120">
        <f>ROUND(未収金及び長期延滞債権!E12/1000,0)</f>
        <v>0</v>
      </c>
      <c r="F12" s="117"/>
      <c r="G12" s="122" t="s">
        <v>72</v>
      </c>
      <c r="H12" s="120">
        <f>ROUND(未収金及び長期延滞債権!H12/1000,0)</f>
        <v>19</v>
      </c>
      <c r="I12" s="120">
        <f>ROUND(未収金及び長期延滞債権!I12/1000,0)</f>
        <v>0</v>
      </c>
    </row>
    <row r="13" spans="3:9" s="48" customFormat="1" ht="21" customHeight="1" thickTop="1" x14ac:dyDescent="0.2">
      <c r="C13" s="125" t="s">
        <v>9</v>
      </c>
      <c r="D13" s="118">
        <f>ROUND(未収金及び長期延滞債権!D13/1000,0)</f>
        <v>168</v>
      </c>
      <c r="E13" s="118">
        <f>ROUND(未収金及び長期延滞債権!E13/1000,0)</f>
        <v>0</v>
      </c>
      <c r="F13" s="117"/>
      <c r="G13" s="126" t="s">
        <v>9</v>
      </c>
      <c r="H13" s="118">
        <f>ROUND(未収金及び長期延滞債権!H13/1000,0)</f>
        <v>19</v>
      </c>
      <c r="I13" s="118">
        <f>ROUND(未収金及び長期延滞債権!I13/1000,0)</f>
        <v>0</v>
      </c>
    </row>
    <row r="14" spans="3:9" s="48" customFormat="1" ht="21" customHeight="1" x14ac:dyDescent="0.2">
      <c r="C14" s="61"/>
      <c r="D14" s="62"/>
      <c r="E14" s="62"/>
      <c r="F14" s="60"/>
      <c r="G14" s="63"/>
      <c r="H14" s="62"/>
      <c r="I14" s="62"/>
    </row>
    <row r="15" spans="3:9" ht="6.75" customHeight="1" x14ac:dyDescent="0.2">
      <c r="C15" s="64"/>
      <c r="D15" s="65"/>
      <c r="E15" s="65"/>
      <c r="F15" s="46"/>
      <c r="G15" s="46"/>
      <c r="H15" s="46"/>
      <c r="I15" s="66"/>
    </row>
    <row r="16" spans="3:9" ht="18.75" customHeight="1" x14ac:dyDescent="0.2">
      <c r="D16" s="46"/>
      <c r="E16" s="46"/>
      <c r="F16" s="46"/>
      <c r="G16" s="46"/>
      <c r="H16" s="46"/>
      <c r="I16" s="66"/>
    </row>
    <row r="17" spans="4:7" x14ac:dyDescent="0.2">
      <c r="D17" s="67"/>
      <c r="E17" s="67"/>
      <c r="F17" s="67"/>
      <c r="G17" s="67"/>
    </row>
  </sheetData>
  <phoneticPr fontId="5"/>
  <pageMargins left="0.59055118110236227" right="0.11811023622047245" top="0.47244094488188981" bottom="0.59055118110236227" header="0.31496062992125984" footer="0.31496062992125984"/>
  <pageSetup paperSize="9" scale="105" orientation="landscape" r:id="rId1"/>
  <rowBreaks count="1" manualBreakCount="1">
    <brk id="14" min="1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B1:L32"/>
  <sheetViews>
    <sheetView view="pageBreakPreview" zoomScale="70" zoomScaleNormal="100" zoomScaleSheetLayoutView="70" workbookViewId="0">
      <selection activeCell="P36" sqref="P36:Q36"/>
    </sheetView>
  </sheetViews>
  <sheetFormatPr defaultColWidth="9" defaultRowHeight="13" x14ac:dyDescent="0.2"/>
  <cols>
    <col min="1" max="1" width="2.54296875" style="45" customWidth="1"/>
    <col min="2" max="2" width="27.26953125" style="45" customWidth="1"/>
    <col min="3" max="3" width="15" style="45" bestFit="1" customWidth="1"/>
    <col min="4" max="4" width="18.36328125" style="45" customWidth="1"/>
    <col min="5" max="6" width="15" style="45" bestFit="1" customWidth="1"/>
    <col min="7" max="8" width="13.36328125" style="45" bestFit="1" customWidth="1"/>
    <col min="9" max="9" width="12.81640625" style="45" bestFit="1" customWidth="1"/>
    <col min="10" max="11" width="15.54296875" style="45" bestFit="1" customWidth="1"/>
    <col min="12" max="12" width="11.453125" style="45" bestFit="1" customWidth="1"/>
    <col min="13" max="13" width="0.6328125" style="45" customWidth="1"/>
    <col min="14" max="14" width="5.36328125" style="45" customWidth="1"/>
    <col min="15" max="16384" width="9" style="45"/>
  </cols>
  <sheetData>
    <row r="1" spans="2:12" ht="16.5" customHeight="1" x14ac:dyDescent="0.2"/>
    <row r="2" spans="2:12" ht="14" x14ac:dyDescent="0.2">
      <c r="B2" s="127" t="s">
        <v>75</v>
      </c>
    </row>
    <row r="3" spans="2:12" ht="14" x14ac:dyDescent="0.2">
      <c r="B3" s="127" t="s">
        <v>76</v>
      </c>
      <c r="C3" s="54"/>
      <c r="D3" s="55"/>
      <c r="E3" s="55"/>
      <c r="F3" s="55"/>
      <c r="G3" s="55"/>
      <c r="H3" s="55"/>
      <c r="I3" s="55"/>
      <c r="J3" s="55"/>
      <c r="K3" s="55"/>
      <c r="L3" s="128" t="s">
        <v>169</v>
      </c>
    </row>
    <row r="4" spans="2:12" ht="15.9" customHeight="1" x14ac:dyDescent="0.2">
      <c r="B4" s="257" t="s">
        <v>60</v>
      </c>
      <c r="C4" s="255" t="s">
        <v>77</v>
      </c>
      <c r="D4" s="190"/>
      <c r="E4" s="260" t="s">
        <v>78</v>
      </c>
      <c r="F4" s="257" t="s">
        <v>79</v>
      </c>
      <c r="G4" s="257" t="s">
        <v>80</v>
      </c>
      <c r="H4" s="257" t="s">
        <v>81</v>
      </c>
      <c r="I4" s="255" t="s">
        <v>82</v>
      </c>
      <c r="J4" s="191"/>
      <c r="K4" s="192"/>
      <c r="L4" s="257" t="s">
        <v>83</v>
      </c>
    </row>
    <row r="5" spans="2:12" ht="30" customHeight="1" x14ac:dyDescent="0.2">
      <c r="B5" s="259"/>
      <c r="C5" s="258"/>
      <c r="D5" s="193" t="s">
        <v>84</v>
      </c>
      <c r="E5" s="261"/>
      <c r="F5" s="258"/>
      <c r="G5" s="258"/>
      <c r="H5" s="258"/>
      <c r="I5" s="256"/>
      <c r="J5" s="194" t="s">
        <v>85</v>
      </c>
      <c r="K5" s="194" t="s">
        <v>86</v>
      </c>
      <c r="L5" s="258"/>
    </row>
    <row r="6" spans="2:12" ht="30.65" customHeight="1" x14ac:dyDescent="0.2">
      <c r="B6" s="129" t="s">
        <v>87</v>
      </c>
      <c r="C6" s="130"/>
      <c r="D6" s="131"/>
      <c r="E6" s="132"/>
      <c r="F6" s="133"/>
      <c r="G6" s="133"/>
      <c r="H6" s="133"/>
      <c r="I6" s="133"/>
      <c r="J6" s="133"/>
      <c r="K6" s="133"/>
      <c r="L6" s="133"/>
    </row>
    <row r="7" spans="2:12" ht="30.65" customHeight="1" x14ac:dyDescent="0.2">
      <c r="B7" s="129" t="s">
        <v>88</v>
      </c>
      <c r="C7" s="130">
        <v>0</v>
      </c>
      <c r="D7" s="131">
        <v>0</v>
      </c>
      <c r="E7" s="132">
        <v>0</v>
      </c>
      <c r="F7" s="133">
        <v>0</v>
      </c>
      <c r="G7" s="134">
        <v>0</v>
      </c>
      <c r="H7" s="133">
        <v>0</v>
      </c>
      <c r="I7" s="134">
        <v>0</v>
      </c>
      <c r="J7" s="134">
        <v>0</v>
      </c>
      <c r="K7" s="134">
        <v>0</v>
      </c>
      <c r="L7" s="133">
        <v>0</v>
      </c>
    </row>
    <row r="8" spans="2:12" ht="30.65" customHeight="1" x14ac:dyDescent="0.2">
      <c r="B8" s="129" t="s">
        <v>89</v>
      </c>
      <c r="C8" s="130">
        <v>119883624</v>
      </c>
      <c r="D8" s="131">
        <v>6928040</v>
      </c>
      <c r="E8" s="132">
        <v>119883624</v>
      </c>
      <c r="F8" s="133">
        <v>0</v>
      </c>
      <c r="G8" s="134">
        <v>0</v>
      </c>
      <c r="H8" s="133">
        <v>0</v>
      </c>
      <c r="I8" s="134">
        <v>0</v>
      </c>
      <c r="J8" s="134">
        <v>0</v>
      </c>
      <c r="K8" s="134">
        <v>0</v>
      </c>
      <c r="L8" s="134">
        <v>0</v>
      </c>
    </row>
    <row r="9" spans="2:12" ht="30.65" customHeight="1" x14ac:dyDescent="0.2">
      <c r="B9" s="129" t="s">
        <v>90</v>
      </c>
      <c r="C9" s="130">
        <v>228418178</v>
      </c>
      <c r="D9" s="131">
        <v>10143007</v>
      </c>
      <c r="E9" s="132">
        <v>28000000</v>
      </c>
      <c r="F9" s="134">
        <v>0</v>
      </c>
      <c r="G9" s="134">
        <v>87800000</v>
      </c>
      <c r="H9" s="134">
        <v>112618178</v>
      </c>
      <c r="I9" s="134">
        <v>0</v>
      </c>
      <c r="J9" s="134">
        <v>0</v>
      </c>
      <c r="K9" s="134">
        <v>0</v>
      </c>
      <c r="L9" s="134">
        <v>0</v>
      </c>
    </row>
    <row r="10" spans="2:12" ht="30.65" customHeight="1" x14ac:dyDescent="0.2">
      <c r="B10" s="129" t="s">
        <v>91</v>
      </c>
      <c r="C10" s="130">
        <v>4492225</v>
      </c>
      <c r="D10" s="131">
        <v>735686</v>
      </c>
      <c r="E10" s="132">
        <v>4492225</v>
      </c>
      <c r="F10" s="133">
        <v>0</v>
      </c>
      <c r="G10" s="133">
        <v>0</v>
      </c>
      <c r="H10" s="133">
        <v>0</v>
      </c>
      <c r="I10" s="134">
        <v>0</v>
      </c>
      <c r="J10" s="134">
        <v>0</v>
      </c>
      <c r="K10" s="134">
        <v>0</v>
      </c>
      <c r="L10" s="133">
        <v>0</v>
      </c>
    </row>
    <row r="11" spans="2:12" ht="30.65" customHeight="1" x14ac:dyDescent="0.2">
      <c r="B11" s="129" t="s">
        <v>92</v>
      </c>
      <c r="C11" s="130">
        <v>5800000</v>
      </c>
      <c r="D11" s="131">
        <v>322208</v>
      </c>
      <c r="E11" s="132">
        <v>0</v>
      </c>
      <c r="F11" s="133">
        <v>2900000</v>
      </c>
      <c r="G11" s="133">
        <v>2900000</v>
      </c>
      <c r="H11" s="133">
        <v>0</v>
      </c>
      <c r="I11" s="134">
        <v>0</v>
      </c>
      <c r="J11" s="134">
        <v>0</v>
      </c>
      <c r="K11" s="134">
        <v>0</v>
      </c>
      <c r="L11" s="133">
        <v>0</v>
      </c>
    </row>
    <row r="12" spans="2:12" ht="30.65" customHeight="1" x14ac:dyDescent="0.2">
      <c r="B12" s="129" t="s">
        <v>93</v>
      </c>
      <c r="C12" s="130">
        <v>2293499132</v>
      </c>
      <c r="D12" s="131">
        <v>329291085</v>
      </c>
      <c r="E12" s="132">
        <v>2130410902</v>
      </c>
      <c r="F12" s="133">
        <v>134500000</v>
      </c>
      <c r="G12" s="134">
        <v>0</v>
      </c>
      <c r="H12" s="134">
        <v>28588230</v>
      </c>
      <c r="I12" s="134">
        <v>0</v>
      </c>
      <c r="J12" s="134">
        <v>0</v>
      </c>
      <c r="K12" s="134">
        <v>0</v>
      </c>
      <c r="L12" s="133">
        <v>0</v>
      </c>
    </row>
    <row r="13" spans="2:12" ht="30.65" customHeight="1" x14ac:dyDescent="0.2">
      <c r="B13" s="129" t="s">
        <v>94</v>
      </c>
      <c r="C13" s="130"/>
      <c r="D13" s="131"/>
      <c r="E13" s="132"/>
      <c r="F13" s="133"/>
      <c r="G13" s="133"/>
      <c r="H13" s="133"/>
      <c r="I13" s="133"/>
      <c r="J13" s="133"/>
      <c r="K13" s="133"/>
      <c r="L13" s="133"/>
    </row>
    <row r="14" spans="2:12" ht="30.65" customHeight="1" x14ac:dyDescent="0.2">
      <c r="B14" s="129" t="s">
        <v>95</v>
      </c>
      <c r="C14" s="130">
        <v>333476432</v>
      </c>
      <c r="D14" s="131">
        <v>32544112</v>
      </c>
      <c r="E14" s="132">
        <v>11390695</v>
      </c>
      <c r="F14" s="133">
        <v>0</v>
      </c>
      <c r="G14" s="133">
        <v>146603576</v>
      </c>
      <c r="H14" s="134">
        <v>175482161</v>
      </c>
      <c r="I14" s="134">
        <v>0</v>
      </c>
      <c r="J14" s="134">
        <v>0</v>
      </c>
      <c r="K14" s="134">
        <v>0</v>
      </c>
      <c r="L14" s="134">
        <v>0</v>
      </c>
    </row>
    <row r="15" spans="2:12" ht="30.65" customHeight="1" x14ac:dyDescent="0.2">
      <c r="B15" s="129" t="s">
        <v>96</v>
      </c>
      <c r="C15" s="130">
        <v>1042898</v>
      </c>
      <c r="D15" s="131">
        <v>87017</v>
      </c>
      <c r="E15" s="132">
        <v>1042898</v>
      </c>
      <c r="F15" s="134">
        <v>0</v>
      </c>
      <c r="G15" s="134">
        <v>0</v>
      </c>
      <c r="H15" s="133">
        <v>0</v>
      </c>
      <c r="I15" s="134">
        <v>0</v>
      </c>
      <c r="J15" s="134">
        <v>0</v>
      </c>
      <c r="K15" s="134">
        <v>0</v>
      </c>
      <c r="L15" s="134">
        <v>0</v>
      </c>
    </row>
    <row r="16" spans="2:12" ht="30.65" customHeight="1" x14ac:dyDescent="0.2">
      <c r="B16" s="129" t="s">
        <v>97</v>
      </c>
      <c r="C16" s="130">
        <v>0</v>
      </c>
      <c r="D16" s="135">
        <v>0</v>
      </c>
      <c r="E16" s="136">
        <v>0</v>
      </c>
      <c r="F16" s="136">
        <v>0</v>
      </c>
      <c r="G16" s="136">
        <v>0</v>
      </c>
      <c r="H16" s="136">
        <v>0</v>
      </c>
      <c r="I16" s="134">
        <v>0</v>
      </c>
      <c r="J16" s="134">
        <v>0</v>
      </c>
      <c r="K16" s="134">
        <v>0</v>
      </c>
      <c r="L16" s="134">
        <v>0</v>
      </c>
    </row>
    <row r="17" spans="2:12" ht="30.65" customHeight="1" x14ac:dyDescent="0.2">
      <c r="B17" s="129" t="s">
        <v>98</v>
      </c>
      <c r="C17" s="130">
        <v>0</v>
      </c>
      <c r="D17" s="131">
        <v>0</v>
      </c>
      <c r="E17" s="132">
        <v>0</v>
      </c>
      <c r="F17" s="134">
        <v>0</v>
      </c>
      <c r="G17" s="134">
        <v>0</v>
      </c>
      <c r="H17" s="134">
        <v>0</v>
      </c>
      <c r="I17" s="134">
        <v>0</v>
      </c>
      <c r="J17" s="134">
        <v>0</v>
      </c>
      <c r="K17" s="134">
        <v>0</v>
      </c>
      <c r="L17" s="134">
        <v>0</v>
      </c>
    </row>
    <row r="18" spans="2:12" ht="30.65" customHeight="1" x14ac:dyDescent="0.2">
      <c r="B18" s="137" t="s">
        <v>46</v>
      </c>
      <c r="C18" s="138">
        <f t="shared" ref="C18:L18" si="0">SUM(C7:C17)</f>
        <v>2986612489</v>
      </c>
      <c r="D18" s="131">
        <f t="shared" si="0"/>
        <v>380051155</v>
      </c>
      <c r="E18" s="132">
        <f t="shared" si="0"/>
        <v>2295220344</v>
      </c>
      <c r="F18" s="133">
        <f t="shared" si="0"/>
        <v>137400000</v>
      </c>
      <c r="G18" s="133">
        <f t="shared" si="0"/>
        <v>237303576</v>
      </c>
      <c r="H18" s="133">
        <f t="shared" si="0"/>
        <v>316688569</v>
      </c>
      <c r="I18" s="133">
        <f t="shared" si="0"/>
        <v>0</v>
      </c>
      <c r="J18" s="133">
        <f t="shared" si="0"/>
        <v>0</v>
      </c>
      <c r="K18" s="133">
        <f t="shared" si="0"/>
        <v>0</v>
      </c>
      <c r="L18" s="133">
        <f t="shared" si="0"/>
        <v>0</v>
      </c>
    </row>
    <row r="19" spans="2:12" ht="24.9" customHeight="1" x14ac:dyDescent="0.2">
      <c r="B19" s="56"/>
      <c r="C19" s="54"/>
      <c r="D19" s="54"/>
      <c r="E19" s="54"/>
      <c r="F19" s="54"/>
      <c r="G19" s="54"/>
      <c r="H19" s="54"/>
      <c r="I19" s="54"/>
      <c r="J19" s="54"/>
      <c r="K19" s="54"/>
      <c r="L19" s="54"/>
    </row>
    <row r="20" spans="2:12" ht="24.9" customHeight="1" x14ac:dyDescent="0.2">
      <c r="B20" s="56"/>
      <c r="C20" s="54"/>
      <c r="D20" s="54"/>
      <c r="E20" s="54"/>
      <c r="F20" s="54"/>
      <c r="G20" s="54"/>
      <c r="H20" s="54"/>
      <c r="I20" s="54"/>
      <c r="J20" s="54"/>
      <c r="K20" s="54"/>
      <c r="L20" s="54"/>
    </row>
    <row r="21" spans="2:12" ht="3.75" customHeight="1" x14ac:dyDescent="0.2"/>
    <row r="22" spans="2:12" ht="12" customHeight="1" x14ac:dyDescent="0.2"/>
    <row r="32" spans="2:12" ht="24.75" customHeight="1" x14ac:dyDescent="0.2"/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5"/>
  <printOptions horizontalCentered="1"/>
  <pageMargins left="0.11811023622047245" right="0.78740157480314965" top="0.74803149606299213" bottom="0.15748031496062992" header="0.31496062992125984" footer="0.31496062992125984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9" tint="0.39997558519241921"/>
  </sheetPr>
  <dimension ref="B1:L32"/>
  <sheetViews>
    <sheetView view="pageBreakPreview" topLeftCell="A4" zoomScale="70" zoomScaleNormal="100" zoomScaleSheetLayoutView="70" workbookViewId="0">
      <selection activeCell="C7" sqref="C7"/>
    </sheetView>
  </sheetViews>
  <sheetFormatPr defaultColWidth="9" defaultRowHeight="13" x14ac:dyDescent="0.2"/>
  <cols>
    <col min="1" max="1" width="4.36328125" style="45" customWidth="1"/>
    <col min="2" max="2" width="31.81640625" style="45" bestFit="1" customWidth="1"/>
    <col min="3" max="3" width="12.81640625" style="45" bestFit="1" customWidth="1"/>
    <col min="4" max="4" width="18.81640625" style="45" bestFit="1" customWidth="1"/>
    <col min="5" max="5" width="10.54296875" style="45" bestFit="1" customWidth="1"/>
    <col min="6" max="6" width="15" style="45" bestFit="1" customWidth="1"/>
    <col min="7" max="8" width="10.54296875" style="45" bestFit="1" customWidth="1"/>
    <col min="9" max="9" width="12.81640625" style="45" bestFit="1" customWidth="1"/>
    <col min="10" max="11" width="15.54296875" style="45" bestFit="1" customWidth="1"/>
    <col min="12" max="12" width="13.54296875" style="45" bestFit="1" customWidth="1"/>
    <col min="13" max="13" width="0.6328125" style="45" customWidth="1"/>
    <col min="14" max="14" width="5.36328125" style="45" customWidth="1"/>
    <col min="15" max="16384" width="9" style="45"/>
  </cols>
  <sheetData>
    <row r="1" spans="2:12" ht="16.5" customHeight="1" x14ac:dyDescent="0.2"/>
    <row r="2" spans="2:12" ht="14" x14ac:dyDescent="0.2">
      <c r="B2" s="127" t="s">
        <v>75</v>
      </c>
    </row>
    <row r="3" spans="2:12" ht="14" x14ac:dyDescent="0.2">
      <c r="B3" s="127" t="s">
        <v>76</v>
      </c>
      <c r="C3" s="54"/>
      <c r="D3" s="55"/>
      <c r="E3" s="55"/>
      <c r="F3" s="55"/>
      <c r="G3" s="55"/>
      <c r="H3" s="55"/>
      <c r="I3" s="55"/>
      <c r="J3" s="55"/>
      <c r="K3" s="55"/>
      <c r="L3" s="128" t="s">
        <v>174</v>
      </c>
    </row>
    <row r="4" spans="2:12" ht="15.9" customHeight="1" x14ac:dyDescent="0.2">
      <c r="B4" s="257" t="s">
        <v>60</v>
      </c>
      <c r="C4" s="255" t="s">
        <v>77</v>
      </c>
      <c r="D4" s="190"/>
      <c r="E4" s="260" t="s">
        <v>78</v>
      </c>
      <c r="F4" s="257" t="s">
        <v>79</v>
      </c>
      <c r="G4" s="257" t="s">
        <v>80</v>
      </c>
      <c r="H4" s="257" t="s">
        <v>81</v>
      </c>
      <c r="I4" s="255" t="s">
        <v>82</v>
      </c>
      <c r="J4" s="191"/>
      <c r="K4" s="192"/>
      <c r="L4" s="257" t="s">
        <v>83</v>
      </c>
    </row>
    <row r="5" spans="2:12" ht="32.4" customHeight="1" x14ac:dyDescent="0.2">
      <c r="B5" s="259"/>
      <c r="C5" s="258"/>
      <c r="D5" s="193" t="s">
        <v>84</v>
      </c>
      <c r="E5" s="261"/>
      <c r="F5" s="258"/>
      <c r="G5" s="258"/>
      <c r="H5" s="258"/>
      <c r="I5" s="256"/>
      <c r="J5" s="194" t="s">
        <v>85</v>
      </c>
      <c r="K5" s="194" t="s">
        <v>86</v>
      </c>
      <c r="L5" s="258"/>
    </row>
    <row r="6" spans="2:12" ht="29.4" customHeight="1" x14ac:dyDescent="0.2">
      <c r="B6" s="129" t="s">
        <v>87</v>
      </c>
      <c r="C6" s="130"/>
      <c r="D6" s="131"/>
      <c r="E6" s="132"/>
      <c r="F6" s="133"/>
      <c r="G6" s="133"/>
      <c r="H6" s="133"/>
      <c r="I6" s="133"/>
      <c r="J6" s="133"/>
      <c r="K6" s="133"/>
      <c r="L6" s="133"/>
    </row>
    <row r="7" spans="2:12" ht="29.4" customHeight="1" x14ac:dyDescent="0.2">
      <c r="B7" s="129" t="s">
        <v>88</v>
      </c>
      <c r="C7" s="130">
        <f>ROUND('地方債（借入先別）'!C7/1000,0)</f>
        <v>0</v>
      </c>
      <c r="D7" s="131">
        <f>ROUND('地方債（借入先別）'!D7/1000,0)</f>
        <v>0</v>
      </c>
      <c r="E7" s="132">
        <f>ROUND('地方債（借入先別）'!E7/1000,0)</f>
        <v>0</v>
      </c>
      <c r="F7" s="133">
        <f>ROUND('地方債（借入先別）'!F7/1000,0)</f>
        <v>0</v>
      </c>
      <c r="G7" s="133">
        <f>ROUND('地方債（借入先別）'!G7/1000,0)</f>
        <v>0</v>
      </c>
      <c r="H7" s="133">
        <f>ROUND('地方債（借入先別）'!H7/1000,0)</f>
        <v>0</v>
      </c>
      <c r="I7" s="133">
        <f>ROUND('地方債（借入先別）'!I7/1000,0)</f>
        <v>0</v>
      </c>
      <c r="J7" s="133">
        <f>ROUND('地方債（借入先別）'!J7/1000,0)</f>
        <v>0</v>
      </c>
      <c r="K7" s="133">
        <f>ROUND('地方債（借入先別）'!K7/1000,0)</f>
        <v>0</v>
      </c>
      <c r="L7" s="133">
        <f>ROUND('地方債（借入先別）'!L7/1000,0)</f>
        <v>0</v>
      </c>
    </row>
    <row r="8" spans="2:12" ht="29.4" customHeight="1" x14ac:dyDescent="0.2">
      <c r="B8" s="129" t="s">
        <v>89</v>
      </c>
      <c r="C8" s="130">
        <f>ROUND('地方債（借入先別）'!C8/1000,0)</f>
        <v>119884</v>
      </c>
      <c r="D8" s="131">
        <f>ROUND('地方債（借入先別）'!D8/1000,0)</f>
        <v>6928</v>
      </c>
      <c r="E8" s="132">
        <f>ROUND('地方債（借入先別）'!E8/1000,0)</f>
        <v>119884</v>
      </c>
      <c r="F8" s="133">
        <f>ROUND('地方債（借入先別）'!F8/1000,0)</f>
        <v>0</v>
      </c>
      <c r="G8" s="133">
        <f>ROUND('地方債（借入先別）'!G8/1000,0)</f>
        <v>0</v>
      </c>
      <c r="H8" s="133">
        <f>ROUND('地方債（借入先別）'!H8/1000,0)</f>
        <v>0</v>
      </c>
      <c r="I8" s="133">
        <f>ROUND('地方債（借入先別）'!I8/1000,0)</f>
        <v>0</v>
      </c>
      <c r="J8" s="133">
        <f>ROUND('地方債（借入先別）'!J8/1000,0)</f>
        <v>0</v>
      </c>
      <c r="K8" s="133">
        <f>ROUND('地方債（借入先別）'!K8/1000,0)</f>
        <v>0</v>
      </c>
      <c r="L8" s="133">
        <f>ROUND('地方債（借入先別）'!L8/1000,0)</f>
        <v>0</v>
      </c>
    </row>
    <row r="9" spans="2:12" ht="29.4" customHeight="1" x14ac:dyDescent="0.2">
      <c r="B9" s="129" t="s">
        <v>90</v>
      </c>
      <c r="C9" s="130">
        <f>ROUND('地方債（借入先別）'!C9/1000,0)</f>
        <v>228418</v>
      </c>
      <c r="D9" s="131">
        <f>ROUND('地方債（借入先別）'!D9/1000,0)</f>
        <v>10143</v>
      </c>
      <c r="E9" s="132">
        <f>ROUND('地方債（借入先別）'!E9/1000,0)</f>
        <v>28000</v>
      </c>
      <c r="F9" s="133">
        <f>ROUND('地方債（借入先別）'!F9/1000,0)</f>
        <v>0</v>
      </c>
      <c r="G9" s="133">
        <f>ROUND('地方債（借入先別）'!G9/1000,0)</f>
        <v>87800</v>
      </c>
      <c r="H9" s="133">
        <f>ROUND('地方債（借入先別）'!H9/1000,0)</f>
        <v>112618</v>
      </c>
      <c r="I9" s="133">
        <f>ROUND('地方債（借入先別）'!I9/1000,0)</f>
        <v>0</v>
      </c>
      <c r="J9" s="133">
        <f>ROUND('地方債（借入先別）'!J9/1000,0)</f>
        <v>0</v>
      </c>
      <c r="K9" s="133">
        <f>ROUND('地方債（借入先別）'!K9/1000,0)</f>
        <v>0</v>
      </c>
      <c r="L9" s="133">
        <f>ROUND('地方債（借入先別）'!L9/1000,0)</f>
        <v>0</v>
      </c>
    </row>
    <row r="10" spans="2:12" ht="29.4" customHeight="1" x14ac:dyDescent="0.2">
      <c r="B10" s="129" t="s">
        <v>91</v>
      </c>
      <c r="C10" s="130">
        <f>ROUND('地方債（借入先別）'!C10/1000,0)</f>
        <v>4492</v>
      </c>
      <c r="D10" s="131">
        <f>ROUND('地方債（借入先別）'!D10/1000,0)</f>
        <v>736</v>
      </c>
      <c r="E10" s="132">
        <f>ROUND('地方債（借入先別）'!E10/1000,0)</f>
        <v>4492</v>
      </c>
      <c r="F10" s="133">
        <f>ROUND('地方債（借入先別）'!F10/1000,0)</f>
        <v>0</v>
      </c>
      <c r="G10" s="133">
        <f>ROUND('地方債（借入先別）'!G10/1000,0)</f>
        <v>0</v>
      </c>
      <c r="H10" s="133">
        <f>ROUND('地方債（借入先別）'!H10/1000,0)</f>
        <v>0</v>
      </c>
      <c r="I10" s="133">
        <f>ROUND('地方債（借入先別）'!I10/1000,0)</f>
        <v>0</v>
      </c>
      <c r="J10" s="133">
        <f>ROUND('地方債（借入先別）'!J10/1000,0)</f>
        <v>0</v>
      </c>
      <c r="K10" s="133">
        <f>ROUND('地方債（借入先別）'!K10/1000,0)</f>
        <v>0</v>
      </c>
      <c r="L10" s="133">
        <f>ROUND('地方債（借入先別）'!L10/1000,0)</f>
        <v>0</v>
      </c>
    </row>
    <row r="11" spans="2:12" ht="29.4" customHeight="1" x14ac:dyDescent="0.2">
      <c r="B11" s="129" t="s">
        <v>92</v>
      </c>
      <c r="C11" s="130">
        <f>ROUND('地方債（借入先別）'!C11/1000,0)</f>
        <v>5800</v>
      </c>
      <c r="D11" s="131">
        <f>ROUND('地方債（借入先別）'!D11/1000,0)</f>
        <v>322</v>
      </c>
      <c r="E11" s="132">
        <f>ROUND('地方債（借入先別）'!E11/1000,0)</f>
        <v>0</v>
      </c>
      <c r="F11" s="133">
        <f>ROUND('地方債（借入先別）'!F11/1000,0)</f>
        <v>2900</v>
      </c>
      <c r="G11" s="133">
        <f>ROUND('地方債（借入先別）'!G11/1000,0)</f>
        <v>2900</v>
      </c>
      <c r="H11" s="133">
        <f>ROUND('地方債（借入先別）'!H11/1000,0)</f>
        <v>0</v>
      </c>
      <c r="I11" s="133">
        <f>ROUND('地方債（借入先別）'!I11/1000,0)</f>
        <v>0</v>
      </c>
      <c r="J11" s="133">
        <f>ROUND('地方債（借入先別）'!J11/1000,0)</f>
        <v>0</v>
      </c>
      <c r="K11" s="133">
        <f>ROUND('地方債（借入先別）'!K11/1000,0)</f>
        <v>0</v>
      </c>
      <c r="L11" s="133">
        <f>ROUND('地方債（借入先別）'!L11/1000,0)</f>
        <v>0</v>
      </c>
    </row>
    <row r="12" spans="2:12" ht="29.4" customHeight="1" x14ac:dyDescent="0.2">
      <c r="B12" s="129" t="s">
        <v>93</v>
      </c>
      <c r="C12" s="130">
        <f>ROUND('地方債（借入先別）'!C12/1000,0)</f>
        <v>2293499</v>
      </c>
      <c r="D12" s="131">
        <f>ROUND('地方債（借入先別）'!D12/1000,0)</f>
        <v>329291</v>
      </c>
      <c r="E12" s="132">
        <f>ROUND('地方債（借入先別）'!E12/1000,0)</f>
        <v>2130411</v>
      </c>
      <c r="F12" s="133">
        <f>ROUND('地方債（借入先別）'!F12/1000,0)</f>
        <v>134500</v>
      </c>
      <c r="G12" s="133">
        <f>ROUND('地方債（借入先別）'!G12/1000,0)</f>
        <v>0</v>
      </c>
      <c r="H12" s="133">
        <f>ROUND('地方債（借入先別）'!H12/1000,0)</f>
        <v>28588</v>
      </c>
      <c r="I12" s="133">
        <f>ROUND('地方債（借入先別）'!I12/1000,0)</f>
        <v>0</v>
      </c>
      <c r="J12" s="133">
        <f>ROUND('地方債（借入先別）'!J12/1000,0)</f>
        <v>0</v>
      </c>
      <c r="K12" s="133">
        <f>ROUND('地方債（借入先別）'!K12/1000,0)</f>
        <v>0</v>
      </c>
      <c r="L12" s="133">
        <f>ROUND('地方債（借入先別）'!L12/1000,0)</f>
        <v>0</v>
      </c>
    </row>
    <row r="13" spans="2:12" ht="29.4" customHeight="1" x14ac:dyDescent="0.2">
      <c r="B13" s="129" t="s">
        <v>94</v>
      </c>
      <c r="C13" s="130"/>
      <c r="D13" s="131"/>
      <c r="E13" s="132"/>
      <c r="F13" s="133"/>
      <c r="G13" s="133"/>
      <c r="H13" s="133"/>
      <c r="I13" s="133"/>
      <c r="J13" s="133"/>
      <c r="K13" s="133"/>
      <c r="L13" s="133"/>
    </row>
    <row r="14" spans="2:12" ht="29.4" customHeight="1" x14ac:dyDescent="0.2">
      <c r="B14" s="129" t="s">
        <v>95</v>
      </c>
      <c r="C14" s="130">
        <f>ROUND('地方債（借入先別）'!C14/1000,0)</f>
        <v>333476</v>
      </c>
      <c r="D14" s="131">
        <f>ROUND('地方債（借入先別）'!D14/1000,0)</f>
        <v>32544</v>
      </c>
      <c r="E14" s="132">
        <f>ROUND('地方債（借入先別）'!E14/1000,0)</f>
        <v>11391</v>
      </c>
      <c r="F14" s="133">
        <f>ROUND('地方債（借入先別）'!F14/1000,0)</f>
        <v>0</v>
      </c>
      <c r="G14" s="133">
        <f>ROUND('地方債（借入先別）'!G14/1000,0)</f>
        <v>146604</v>
      </c>
      <c r="H14" s="133">
        <f>ROUND('地方債（借入先別）'!H14/1000,0)</f>
        <v>175482</v>
      </c>
      <c r="I14" s="133">
        <f>ROUND('地方債（借入先別）'!I14/1000,0)</f>
        <v>0</v>
      </c>
      <c r="J14" s="133">
        <f>ROUND('地方債（借入先別）'!J14/1000,0)</f>
        <v>0</v>
      </c>
      <c r="K14" s="133">
        <f>ROUND('地方債（借入先別）'!K14/1000,0)</f>
        <v>0</v>
      </c>
      <c r="L14" s="133">
        <f>ROUND('地方債（借入先別）'!L14/1000,0)</f>
        <v>0</v>
      </c>
    </row>
    <row r="15" spans="2:12" ht="29.4" customHeight="1" x14ac:dyDescent="0.2">
      <c r="B15" s="129" t="s">
        <v>96</v>
      </c>
      <c r="C15" s="130">
        <f>ROUND('地方債（借入先別）'!C15/1000,0)</f>
        <v>1043</v>
      </c>
      <c r="D15" s="131">
        <f>ROUND('地方債（借入先別）'!D15/1000,0)</f>
        <v>87</v>
      </c>
      <c r="E15" s="132">
        <f>ROUND('地方債（借入先別）'!E15/1000,0)</f>
        <v>1043</v>
      </c>
      <c r="F15" s="133">
        <f>ROUND('地方債（借入先別）'!F15/1000,0)</f>
        <v>0</v>
      </c>
      <c r="G15" s="133">
        <f>ROUND('地方債（借入先別）'!G15/1000,0)</f>
        <v>0</v>
      </c>
      <c r="H15" s="133">
        <f>ROUND('地方債（借入先別）'!H15/1000,0)</f>
        <v>0</v>
      </c>
      <c r="I15" s="133">
        <f>ROUND('地方債（借入先別）'!I15/1000,0)</f>
        <v>0</v>
      </c>
      <c r="J15" s="133">
        <f>ROUND('地方債（借入先別）'!J15/1000,0)</f>
        <v>0</v>
      </c>
      <c r="K15" s="133">
        <f>ROUND('地方債（借入先別）'!K15/1000,0)</f>
        <v>0</v>
      </c>
      <c r="L15" s="133">
        <f>ROUND('地方債（借入先別）'!L15/1000,0)</f>
        <v>0</v>
      </c>
    </row>
    <row r="16" spans="2:12" ht="29.4" customHeight="1" x14ac:dyDescent="0.2">
      <c r="B16" s="129" t="s">
        <v>97</v>
      </c>
      <c r="C16" s="130">
        <f>ROUND('地方債（借入先別）'!C16/1000,0)</f>
        <v>0</v>
      </c>
      <c r="D16" s="131">
        <f>ROUND('地方債（借入先別）'!D16/1000,0)</f>
        <v>0</v>
      </c>
      <c r="E16" s="132">
        <f>ROUND('地方債（借入先別）'!E16/1000,0)</f>
        <v>0</v>
      </c>
      <c r="F16" s="133">
        <f>ROUND('地方債（借入先別）'!F16/1000,0)</f>
        <v>0</v>
      </c>
      <c r="G16" s="133">
        <f>ROUND('地方債（借入先別）'!G16/1000,0)</f>
        <v>0</v>
      </c>
      <c r="H16" s="133">
        <f>ROUND('地方債（借入先別）'!H16/1000,0)</f>
        <v>0</v>
      </c>
      <c r="I16" s="133">
        <f>ROUND('地方債（借入先別）'!I16/1000,0)</f>
        <v>0</v>
      </c>
      <c r="J16" s="133">
        <f>ROUND('地方債（借入先別）'!J16/1000,0)</f>
        <v>0</v>
      </c>
      <c r="K16" s="133">
        <f>ROUND('地方債（借入先別）'!K16/1000,0)</f>
        <v>0</v>
      </c>
      <c r="L16" s="133">
        <f>ROUND('地方債（借入先別）'!L16/1000,0)</f>
        <v>0</v>
      </c>
    </row>
    <row r="17" spans="2:12" ht="29.4" customHeight="1" x14ac:dyDescent="0.2">
      <c r="B17" s="129" t="s">
        <v>98</v>
      </c>
      <c r="C17" s="130">
        <f>ROUND('地方債（借入先別）'!C17/1000,0)</f>
        <v>0</v>
      </c>
      <c r="D17" s="131">
        <f>ROUND('地方債（借入先別）'!D17/1000,0)</f>
        <v>0</v>
      </c>
      <c r="E17" s="132">
        <f>ROUND('地方債（借入先別）'!E17/1000,0)</f>
        <v>0</v>
      </c>
      <c r="F17" s="133">
        <f>ROUND('地方債（借入先別）'!F17/1000,0)</f>
        <v>0</v>
      </c>
      <c r="G17" s="133">
        <f>ROUND('地方債（借入先別）'!G17/1000,0)</f>
        <v>0</v>
      </c>
      <c r="H17" s="133">
        <f>ROUND('地方債（借入先別）'!H17/1000,0)</f>
        <v>0</v>
      </c>
      <c r="I17" s="133">
        <f>ROUND('地方債（借入先別）'!I17/1000,0)</f>
        <v>0</v>
      </c>
      <c r="J17" s="133">
        <f>ROUND('地方債（借入先別）'!J17/1000,0)</f>
        <v>0</v>
      </c>
      <c r="K17" s="133">
        <f>ROUND('地方債（借入先別）'!K17/1000,0)</f>
        <v>0</v>
      </c>
      <c r="L17" s="133">
        <f>ROUND('地方債（借入先別）'!L17/1000,0)</f>
        <v>0</v>
      </c>
    </row>
    <row r="18" spans="2:12" ht="29.4" customHeight="1" x14ac:dyDescent="0.2">
      <c r="B18" s="137" t="s">
        <v>46</v>
      </c>
      <c r="C18" s="130">
        <f>ROUND('地方債（借入先別）'!C18/1000,0)</f>
        <v>2986612</v>
      </c>
      <c r="D18" s="131">
        <f>ROUND('地方債（借入先別）'!D18/1000,0)</f>
        <v>380051</v>
      </c>
      <c r="E18" s="132">
        <f>ROUND('地方債（借入先別）'!E18/1000,0)</f>
        <v>2295220</v>
      </c>
      <c r="F18" s="133">
        <f>ROUND('地方債（借入先別）'!F18/1000,0)</f>
        <v>137400</v>
      </c>
      <c r="G18" s="133">
        <f>ROUND('地方債（借入先別）'!G18/1000,0)</f>
        <v>237304</v>
      </c>
      <c r="H18" s="133">
        <f>ROUND('地方債（借入先別）'!H18/1000,0)</f>
        <v>316689</v>
      </c>
      <c r="I18" s="133">
        <f>ROUND('地方債（借入先別）'!I18/1000,0)</f>
        <v>0</v>
      </c>
      <c r="J18" s="133">
        <f>ROUND('地方債（借入先別）'!J18/1000,0)</f>
        <v>0</v>
      </c>
      <c r="K18" s="133">
        <f>ROUND('地方債（借入先別）'!K18/1000,0)</f>
        <v>0</v>
      </c>
      <c r="L18" s="133">
        <f>ROUND('地方債（借入先別）'!L18/1000,0)</f>
        <v>0</v>
      </c>
    </row>
    <row r="19" spans="2:12" ht="24.9" customHeight="1" x14ac:dyDescent="0.2">
      <c r="B19" s="56"/>
      <c r="C19" s="54"/>
      <c r="D19" s="54"/>
      <c r="E19" s="54"/>
      <c r="F19" s="54"/>
      <c r="G19" s="54"/>
      <c r="H19" s="54"/>
      <c r="I19" s="54"/>
      <c r="J19" s="54"/>
      <c r="K19" s="54"/>
      <c r="L19" s="54"/>
    </row>
    <row r="20" spans="2:12" ht="24.9" customHeight="1" x14ac:dyDescent="0.2">
      <c r="B20" s="56"/>
      <c r="C20" s="54"/>
      <c r="D20" s="54"/>
      <c r="E20" s="54"/>
      <c r="F20" s="54"/>
      <c r="G20" s="54"/>
      <c r="H20" s="54"/>
      <c r="I20" s="54"/>
      <c r="J20" s="54"/>
      <c r="K20" s="54"/>
      <c r="L20" s="54"/>
    </row>
    <row r="21" spans="2:12" ht="3.75" customHeight="1" x14ac:dyDescent="0.2"/>
    <row r="22" spans="2:12" ht="12" customHeight="1" x14ac:dyDescent="0.2"/>
    <row r="32" spans="2:12" ht="24.75" customHeight="1" x14ac:dyDescent="0.2"/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5"/>
  <printOptions horizontalCentered="1"/>
  <pageMargins left="0.11811023622047245" right="0.78740157480314965" top="0.74803149606299213" bottom="0.15748031496062992" header="0.31496062992125984" footer="0.31496062992125984"/>
  <pageSetup paperSize="9" scale="7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B1:N21"/>
  <sheetViews>
    <sheetView view="pageBreakPreview" zoomScale="70" zoomScaleNormal="80" zoomScaleSheetLayoutView="70" workbookViewId="0">
      <selection activeCell="P36" sqref="P36:Q36"/>
    </sheetView>
  </sheetViews>
  <sheetFormatPr defaultRowHeight="13" x14ac:dyDescent="0.2"/>
  <cols>
    <col min="1" max="1" width="13.90625" bestFit="1" customWidth="1"/>
    <col min="2" max="2" width="1.453125" style="12" customWidth="1"/>
    <col min="3" max="3" width="20.08984375" style="12" customWidth="1"/>
    <col min="4" max="4" width="18.36328125" style="12" bestFit="1" customWidth="1"/>
    <col min="5" max="8" width="15.90625" style="12" bestFit="1" customWidth="1"/>
    <col min="9" max="9" width="18.36328125" style="12" bestFit="1" customWidth="1"/>
    <col min="10" max="11" width="15.90625" style="12" bestFit="1" customWidth="1"/>
    <col min="12" max="13" width="13.7265625" style="12" customWidth="1"/>
    <col min="14" max="14" width="4.08984375" style="12" customWidth="1"/>
  </cols>
  <sheetData>
    <row r="1" spans="3:13" s="12" customFormat="1" x14ac:dyDescent="0.2"/>
    <row r="2" spans="3:13" s="12" customFormat="1" ht="19.5" customHeight="1" x14ac:dyDescent="0.2">
      <c r="C2" s="13" t="s">
        <v>99</v>
      </c>
      <c r="D2" s="14"/>
      <c r="E2" s="14"/>
      <c r="F2" s="14"/>
      <c r="G2" s="14"/>
      <c r="H2" s="14"/>
      <c r="I2" s="14"/>
      <c r="J2" s="14"/>
      <c r="K2" s="15" t="s">
        <v>167</v>
      </c>
      <c r="L2" s="14"/>
      <c r="M2" s="14"/>
    </row>
    <row r="3" spans="3:13" s="12" customFormat="1" ht="27" customHeight="1" x14ac:dyDescent="0.2">
      <c r="C3" s="264" t="s">
        <v>77</v>
      </c>
      <c r="D3" s="266" t="s">
        <v>100</v>
      </c>
      <c r="E3" s="268" t="s">
        <v>101</v>
      </c>
      <c r="F3" s="268" t="s">
        <v>102</v>
      </c>
      <c r="G3" s="268" t="s">
        <v>103</v>
      </c>
      <c r="H3" s="268" t="s">
        <v>104</v>
      </c>
      <c r="I3" s="268" t="s">
        <v>105</v>
      </c>
      <c r="J3" s="268" t="s">
        <v>106</v>
      </c>
      <c r="K3" s="268" t="s">
        <v>107</v>
      </c>
      <c r="L3" s="262"/>
    </row>
    <row r="4" spans="3:13" s="12" customFormat="1" ht="18" customHeight="1" x14ac:dyDescent="0.2">
      <c r="C4" s="265"/>
      <c r="D4" s="267"/>
      <c r="E4" s="269"/>
      <c r="F4" s="269"/>
      <c r="G4" s="269"/>
      <c r="H4" s="269"/>
      <c r="I4" s="269"/>
      <c r="J4" s="269"/>
      <c r="K4" s="269"/>
      <c r="L4" s="263"/>
    </row>
    <row r="5" spans="3:13" s="12" customFormat="1" ht="30" customHeight="1" x14ac:dyDescent="0.2">
      <c r="C5" s="49">
        <f>SUM(D5:J5)</f>
        <v>2986612489</v>
      </c>
      <c r="D5" s="50">
        <v>2953939834</v>
      </c>
      <c r="E5" s="51">
        <v>16379572</v>
      </c>
      <c r="F5" s="51">
        <v>16293083</v>
      </c>
      <c r="G5" s="51">
        <v>0</v>
      </c>
      <c r="H5" s="53">
        <v>0</v>
      </c>
      <c r="I5" s="53">
        <v>0</v>
      </c>
      <c r="J5" s="51">
        <v>0</v>
      </c>
      <c r="K5" s="44">
        <v>2.4402663032793604E-3</v>
      </c>
      <c r="L5" s="16"/>
    </row>
    <row r="6" spans="3:13" s="12" customFormat="1" x14ac:dyDescent="0.2"/>
    <row r="7" spans="3:13" s="12" customFormat="1" x14ac:dyDescent="0.2"/>
    <row r="8" spans="3:13" s="12" customFormat="1" x14ac:dyDescent="0.2"/>
    <row r="9" spans="3:13" s="12" customFormat="1" x14ac:dyDescent="0.2"/>
    <row r="10" spans="3:13" s="12" customFormat="1" ht="19.5" customHeight="1" x14ac:dyDescent="0.2">
      <c r="C10" s="13" t="s">
        <v>108</v>
      </c>
      <c r="D10" s="14"/>
      <c r="E10" s="14"/>
      <c r="F10" s="14"/>
      <c r="G10" s="14"/>
      <c r="H10" s="14"/>
      <c r="I10" s="14"/>
      <c r="J10" s="14"/>
      <c r="K10" s="14"/>
      <c r="L10" s="15"/>
      <c r="M10" s="15" t="s">
        <v>168</v>
      </c>
    </row>
    <row r="11" spans="3:13" s="12" customFormat="1" x14ac:dyDescent="0.2">
      <c r="C11" s="264" t="s">
        <v>77</v>
      </c>
      <c r="D11" s="266" t="s">
        <v>109</v>
      </c>
      <c r="E11" s="268" t="s">
        <v>110</v>
      </c>
      <c r="F11" s="268" t="s">
        <v>111</v>
      </c>
      <c r="G11" s="268" t="s">
        <v>112</v>
      </c>
      <c r="H11" s="268" t="s">
        <v>113</v>
      </c>
      <c r="I11" s="268" t="s">
        <v>114</v>
      </c>
      <c r="J11" s="268" t="s">
        <v>115</v>
      </c>
      <c r="K11" s="268" t="s">
        <v>116</v>
      </c>
      <c r="L11" s="268" t="s">
        <v>117</v>
      </c>
      <c r="M11" s="268" t="s">
        <v>182</v>
      </c>
    </row>
    <row r="12" spans="3:13" s="12" customFormat="1" x14ac:dyDescent="0.2">
      <c r="C12" s="265"/>
      <c r="D12" s="267"/>
      <c r="E12" s="269"/>
      <c r="F12" s="269"/>
      <c r="G12" s="269"/>
      <c r="H12" s="269"/>
      <c r="I12" s="269"/>
      <c r="J12" s="269"/>
      <c r="K12" s="269"/>
      <c r="L12" s="269"/>
      <c r="M12" s="269"/>
    </row>
    <row r="13" spans="3:13" s="12" customFormat="1" ht="34.25" customHeight="1" x14ac:dyDescent="0.2">
      <c r="C13" s="49">
        <f>SUM(D13:M13)</f>
        <v>2986612489</v>
      </c>
      <c r="D13" s="50">
        <v>380051155</v>
      </c>
      <c r="E13" s="51">
        <v>382587466</v>
      </c>
      <c r="F13" s="51">
        <v>356203519</v>
      </c>
      <c r="G13" s="51">
        <v>308765565</v>
      </c>
      <c r="H13" s="51">
        <v>290328097</v>
      </c>
      <c r="I13" s="51">
        <v>871262484</v>
      </c>
      <c r="J13" s="51">
        <v>200034690</v>
      </c>
      <c r="K13" s="51">
        <v>98586025</v>
      </c>
      <c r="L13" s="53">
        <v>98793488</v>
      </c>
      <c r="M13" s="53">
        <v>0</v>
      </c>
    </row>
    <row r="14" spans="3:13" s="12" customFormat="1" x14ac:dyDescent="0.2"/>
    <row r="15" spans="3:13" s="12" customFormat="1" x14ac:dyDescent="0.2"/>
    <row r="16" spans="3:13" s="12" customFormat="1" ht="19.5" customHeight="1" x14ac:dyDescent="0.2">
      <c r="C16" s="13" t="s">
        <v>118</v>
      </c>
      <c r="F16" s="14"/>
      <c r="G16" s="14"/>
      <c r="H16" s="14"/>
      <c r="I16" s="15" t="s">
        <v>167</v>
      </c>
    </row>
    <row r="17" spans="3:9" s="12" customFormat="1" ht="13.25" customHeight="1" x14ac:dyDescent="0.2">
      <c r="C17" s="264" t="s">
        <v>119</v>
      </c>
      <c r="D17" s="270" t="s">
        <v>120</v>
      </c>
      <c r="E17" s="271"/>
      <c r="F17" s="271"/>
      <c r="G17" s="271"/>
      <c r="H17" s="271"/>
      <c r="I17" s="272"/>
    </row>
    <row r="18" spans="3:9" s="12" customFormat="1" ht="20.25" customHeight="1" x14ac:dyDescent="0.2">
      <c r="C18" s="265"/>
      <c r="D18" s="273"/>
      <c r="E18" s="274"/>
      <c r="F18" s="274"/>
      <c r="G18" s="274"/>
      <c r="H18" s="274"/>
      <c r="I18" s="275"/>
    </row>
    <row r="19" spans="3:9" s="12" customFormat="1" ht="32.4" customHeight="1" x14ac:dyDescent="0.2">
      <c r="C19" s="52">
        <v>0</v>
      </c>
      <c r="D19" s="276" t="s">
        <v>194</v>
      </c>
      <c r="E19" s="277"/>
      <c r="F19" s="277"/>
      <c r="G19" s="277"/>
      <c r="H19" s="277"/>
      <c r="I19" s="278"/>
    </row>
    <row r="20" spans="3:9" s="12" customFormat="1" ht="9.75" customHeight="1" x14ac:dyDescent="0.2"/>
    <row r="21" spans="3:9" s="12" customFormat="1" x14ac:dyDescent="0.2"/>
  </sheetData>
  <mergeCells count="24">
    <mergeCell ref="M11:M12"/>
    <mergeCell ref="D19:I19"/>
    <mergeCell ref="I11:I12"/>
    <mergeCell ref="J11:J12"/>
    <mergeCell ref="K11:K12"/>
    <mergeCell ref="L11:L12"/>
    <mergeCell ref="C17:C18"/>
    <mergeCell ref="D17:I18"/>
    <mergeCell ref="I3:I4"/>
    <mergeCell ref="J3:J4"/>
    <mergeCell ref="K3:K4"/>
    <mergeCell ref="L3:L4"/>
    <mergeCell ref="C11:C12"/>
    <mergeCell ref="D11:D12"/>
    <mergeCell ref="E11:E12"/>
    <mergeCell ref="F11:F12"/>
    <mergeCell ref="G11:G12"/>
    <mergeCell ref="H11:H12"/>
    <mergeCell ref="C3:C4"/>
    <mergeCell ref="D3:D4"/>
    <mergeCell ref="E3:E4"/>
    <mergeCell ref="F3:F4"/>
    <mergeCell ref="G3:G4"/>
    <mergeCell ref="H3:H4"/>
  </mergeCells>
  <phoneticPr fontId="5"/>
  <printOptions horizontalCentered="1"/>
  <pageMargins left="0.19685039370078741" right="0.19685039370078741" top="0.78740157480314965" bottom="0.19685039370078741" header="0.59055118110236227" footer="0.39370078740157483"/>
  <pageSetup paperSize="9" scale="8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9" tint="0.39997558519241921"/>
  </sheetPr>
  <dimension ref="B1:N21"/>
  <sheetViews>
    <sheetView view="pageBreakPreview" zoomScale="70" zoomScaleNormal="80" zoomScaleSheetLayoutView="70" workbookViewId="0">
      <selection activeCell="Y14" sqref="Y14"/>
    </sheetView>
  </sheetViews>
  <sheetFormatPr defaultRowHeight="13" x14ac:dyDescent="0.2"/>
  <cols>
    <col min="1" max="1" width="13.90625" bestFit="1" customWidth="1"/>
    <col min="2" max="2" width="5.90625" style="12" customWidth="1"/>
    <col min="3" max="3" width="20.6328125" style="12" customWidth="1"/>
    <col min="4" max="5" width="13.08984375" style="12" bestFit="1" customWidth="1"/>
    <col min="6" max="8" width="11.1796875" style="12" bestFit="1" customWidth="1"/>
    <col min="9" max="10" width="13.08984375" style="12" bestFit="1" customWidth="1"/>
    <col min="11" max="12" width="12.1796875" style="12" bestFit="1" customWidth="1"/>
    <col min="13" max="13" width="14.1796875" style="12" customWidth="1"/>
    <col min="14" max="14" width="5" style="12" customWidth="1"/>
  </cols>
  <sheetData>
    <row r="1" spans="3:13" s="12" customFormat="1" x14ac:dyDescent="0.2"/>
    <row r="2" spans="3:13" s="12" customFormat="1" ht="19.5" customHeight="1" x14ac:dyDescent="0.2">
      <c r="C2" s="13" t="s">
        <v>99</v>
      </c>
      <c r="D2" s="14"/>
      <c r="E2" s="14"/>
      <c r="F2" s="14"/>
      <c r="G2" s="14"/>
      <c r="H2" s="14"/>
      <c r="I2" s="14"/>
      <c r="J2" s="14"/>
      <c r="K2" s="15" t="s">
        <v>176</v>
      </c>
      <c r="L2" s="14"/>
      <c r="M2" s="14"/>
    </row>
    <row r="3" spans="3:13" s="12" customFormat="1" ht="27" customHeight="1" x14ac:dyDescent="0.2">
      <c r="C3" s="255" t="s">
        <v>77</v>
      </c>
      <c r="D3" s="280" t="s">
        <v>100</v>
      </c>
      <c r="E3" s="257" t="s">
        <v>101</v>
      </c>
      <c r="F3" s="257" t="s">
        <v>102</v>
      </c>
      <c r="G3" s="257" t="s">
        <v>103</v>
      </c>
      <c r="H3" s="257" t="s">
        <v>104</v>
      </c>
      <c r="I3" s="257" t="s">
        <v>105</v>
      </c>
      <c r="J3" s="257" t="s">
        <v>106</v>
      </c>
      <c r="K3" s="268" t="s">
        <v>107</v>
      </c>
      <c r="L3" s="262"/>
    </row>
    <row r="4" spans="3:13" s="12" customFormat="1" ht="18" customHeight="1" x14ac:dyDescent="0.2">
      <c r="C4" s="256"/>
      <c r="D4" s="281"/>
      <c r="E4" s="279"/>
      <c r="F4" s="279"/>
      <c r="G4" s="279"/>
      <c r="H4" s="279"/>
      <c r="I4" s="279"/>
      <c r="J4" s="279"/>
      <c r="K4" s="269"/>
      <c r="L4" s="263"/>
    </row>
    <row r="5" spans="3:13" s="12" customFormat="1" ht="30" customHeight="1" x14ac:dyDescent="0.2">
      <c r="C5" s="49">
        <f>ROUND('地方債（利率別など）'!C5/1000,0)</f>
        <v>2986612</v>
      </c>
      <c r="D5" s="50">
        <f>ROUND('地方債（利率別など）'!D5/1000,0)</f>
        <v>2953940</v>
      </c>
      <c r="E5" s="51">
        <f>ROUND('地方債（利率別など）'!E5/1000,0)</f>
        <v>16380</v>
      </c>
      <c r="F5" s="51">
        <f>ROUND('地方債（利率別など）'!F5/1000,0)</f>
        <v>16293</v>
      </c>
      <c r="G5" s="51">
        <f>ROUND('地方債（利率別など）'!G5/1000,0)</f>
        <v>0</v>
      </c>
      <c r="H5" s="51">
        <f>ROUND('地方債（利率別など）'!H5/1000,0)</f>
        <v>0</v>
      </c>
      <c r="I5" s="51">
        <f>ROUND('地方債（利率別など）'!I5/1000,0)</f>
        <v>0</v>
      </c>
      <c r="J5" s="51">
        <f>ROUND('地方債（利率別など）'!J5/1000,0)</f>
        <v>0</v>
      </c>
      <c r="K5" s="44">
        <f>'地方債（利率別など）'!K5</f>
        <v>2.4402663032793604E-3</v>
      </c>
      <c r="L5" s="16"/>
    </row>
    <row r="6" spans="3:13" s="12" customFormat="1" x14ac:dyDescent="0.2"/>
    <row r="7" spans="3:13" s="12" customFormat="1" x14ac:dyDescent="0.2"/>
    <row r="8" spans="3:13" s="12" customFormat="1" x14ac:dyDescent="0.2"/>
    <row r="9" spans="3:13" s="12" customFormat="1" x14ac:dyDescent="0.2"/>
    <row r="10" spans="3:13" s="12" customFormat="1" ht="19.5" customHeight="1" x14ac:dyDescent="0.2">
      <c r="C10" s="13" t="s">
        <v>108</v>
      </c>
      <c r="D10" s="14"/>
      <c r="E10" s="14"/>
      <c r="F10" s="14"/>
      <c r="G10" s="14"/>
      <c r="H10" s="14"/>
      <c r="I10" s="14"/>
      <c r="J10" s="14"/>
      <c r="K10" s="14"/>
      <c r="L10" s="15"/>
      <c r="M10" s="15" t="s">
        <v>177</v>
      </c>
    </row>
    <row r="11" spans="3:13" s="12" customFormat="1" x14ac:dyDescent="0.2">
      <c r="C11" s="264" t="s">
        <v>77</v>
      </c>
      <c r="D11" s="266" t="s">
        <v>109</v>
      </c>
      <c r="E11" s="268" t="s">
        <v>110</v>
      </c>
      <c r="F11" s="268" t="s">
        <v>111</v>
      </c>
      <c r="G11" s="268" t="s">
        <v>112</v>
      </c>
      <c r="H11" s="268" t="s">
        <v>113</v>
      </c>
      <c r="I11" s="268" t="s">
        <v>114</v>
      </c>
      <c r="J11" s="268" t="s">
        <v>115</v>
      </c>
      <c r="K11" s="268" t="s">
        <v>116</v>
      </c>
      <c r="L11" s="268" t="s">
        <v>117</v>
      </c>
      <c r="M11" s="268" t="s">
        <v>182</v>
      </c>
    </row>
    <row r="12" spans="3:13" s="12" customFormat="1" ht="13.25" customHeight="1" x14ac:dyDescent="0.2">
      <c r="C12" s="265"/>
      <c r="D12" s="267"/>
      <c r="E12" s="269"/>
      <c r="F12" s="269"/>
      <c r="G12" s="269"/>
      <c r="H12" s="269"/>
      <c r="I12" s="269"/>
      <c r="J12" s="269"/>
      <c r="K12" s="269"/>
      <c r="L12" s="269"/>
      <c r="M12" s="269"/>
    </row>
    <row r="13" spans="3:13" s="12" customFormat="1" ht="34.25" customHeight="1" x14ac:dyDescent="0.2">
      <c r="C13" s="49">
        <f>ROUND('地方債（利率別など）'!C13/1000,0)</f>
        <v>2986612</v>
      </c>
      <c r="D13" s="50">
        <f>ROUND('地方債（利率別など）'!D13/1000,0)</f>
        <v>380051</v>
      </c>
      <c r="E13" s="51">
        <f>ROUND('地方債（利率別など）'!E13/1000,0)</f>
        <v>382587</v>
      </c>
      <c r="F13" s="51">
        <f>ROUND('地方債（利率別など）'!F13/1000,0)</f>
        <v>356204</v>
      </c>
      <c r="G13" s="51">
        <f>ROUND('地方債（利率別など）'!G13/1000,0)</f>
        <v>308766</v>
      </c>
      <c r="H13" s="51">
        <f>ROUND('地方債（利率別など）'!H13/1000,0)</f>
        <v>290328</v>
      </c>
      <c r="I13" s="51">
        <f>ROUND('地方債（利率別など）'!I13/1000,0)</f>
        <v>871262</v>
      </c>
      <c r="J13" s="51">
        <f>ROUND('地方債（利率別など）'!J13/1000,0)</f>
        <v>200035</v>
      </c>
      <c r="K13" s="51">
        <f>ROUND('地方債（利率別など）'!K13/1000,0)</f>
        <v>98586</v>
      </c>
      <c r="L13" s="51">
        <f>ROUND('地方債（利率別など）'!L13/1000,0)</f>
        <v>98793</v>
      </c>
      <c r="M13" s="51">
        <f>ROUND('地方債（利率別など）'!M13/1000,0)</f>
        <v>0</v>
      </c>
    </row>
    <row r="14" spans="3:13" s="12" customFormat="1" x14ac:dyDescent="0.2"/>
    <row r="15" spans="3:13" s="12" customFormat="1" x14ac:dyDescent="0.2"/>
    <row r="16" spans="3:13" s="12" customFormat="1" ht="19.5" customHeight="1" x14ac:dyDescent="0.2">
      <c r="C16" s="13" t="s">
        <v>118</v>
      </c>
      <c r="F16" s="14"/>
      <c r="G16" s="14"/>
      <c r="H16" s="14"/>
      <c r="I16" s="15" t="s">
        <v>176</v>
      </c>
    </row>
    <row r="17" spans="3:9" s="12" customFormat="1" ht="13.25" customHeight="1" x14ac:dyDescent="0.2">
      <c r="C17" s="264" t="s">
        <v>119</v>
      </c>
      <c r="D17" s="270" t="s">
        <v>120</v>
      </c>
      <c r="E17" s="271"/>
      <c r="F17" s="271"/>
      <c r="G17" s="271"/>
      <c r="H17" s="271"/>
      <c r="I17" s="272"/>
    </row>
    <row r="18" spans="3:9" s="12" customFormat="1" ht="20.25" customHeight="1" x14ac:dyDescent="0.2">
      <c r="C18" s="265"/>
      <c r="D18" s="273"/>
      <c r="E18" s="274"/>
      <c r="F18" s="274"/>
      <c r="G18" s="274"/>
      <c r="H18" s="274"/>
      <c r="I18" s="275"/>
    </row>
    <row r="19" spans="3:9" s="12" customFormat="1" ht="32.4" customHeight="1" x14ac:dyDescent="0.2">
      <c r="C19" s="49">
        <f>ROUND('地方債（利率別など）'!C19/1000,0)</f>
        <v>0</v>
      </c>
      <c r="D19" s="276" t="s">
        <v>194</v>
      </c>
      <c r="E19" s="277"/>
      <c r="F19" s="277"/>
      <c r="G19" s="277"/>
      <c r="H19" s="277"/>
      <c r="I19" s="278"/>
    </row>
    <row r="20" spans="3:9" s="12" customFormat="1" ht="9.75" customHeight="1" x14ac:dyDescent="0.2"/>
    <row r="21" spans="3:9" s="12" customFormat="1" x14ac:dyDescent="0.2"/>
  </sheetData>
  <mergeCells count="24">
    <mergeCell ref="M11:M12"/>
    <mergeCell ref="L3:L4"/>
    <mergeCell ref="C11:C12"/>
    <mergeCell ref="D11:D12"/>
    <mergeCell ref="E11:E12"/>
    <mergeCell ref="F11:F12"/>
    <mergeCell ref="G11:G12"/>
    <mergeCell ref="H11:H12"/>
    <mergeCell ref="C3:C4"/>
    <mergeCell ref="D3:D4"/>
    <mergeCell ref="E3:E4"/>
    <mergeCell ref="F3:F4"/>
    <mergeCell ref="G3:G4"/>
    <mergeCell ref="H3:H4"/>
    <mergeCell ref="C17:C18"/>
    <mergeCell ref="D17:I18"/>
    <mergeCell ref="I3:I4"/>
    <mergeCell ref="J3:J4"/>
    <mergeCell ref="K3:K4"/>
    <mergeCell ref="D19:I19"/>
    <mergeCell ref="I11:I12"/>
    <mergeCell ref="J11:J12"/>
    <mergeCell ref="K11:K12"/>
    <mergeCell ref="L11:L12"/>
  </mergeCells>
  <phoneticPr fontId="5"/>
  <printOptions horizontalCentered="1"/>
  <pageMargins left="0.19685039370078741" right="0.19685039370078741" top="0.78740157480314965" bottom="0.19685039370078741" header="0.59055118110236227" footer="0.39370078740157483"/>
  <pageSetup paperSize="9" scale="9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B1:G7"/>
  <sheetViews>
    <sheetView view="pageBreakPreview" zoomScale="70" zoomScaleNormal="100" zoomScaleSheetLayoutView="70" workbookViewId="0">
      <selection activeCell="P36" sqref="P36:Q36"/>
    </sheetView>
  </sheetViews>
  <sheetFormatPr defaultColWidth="9" defaultRowHeight="13" x14ac:dyDescent="0.2"/>
  <cols>
    <col min="1" max="1" width="5.08984375" style="45" customWidth="1"/>
    <col min="2" max="2" width="19.453125" style="45" bestFit="1" customWidth="1"/>
    <col min="3" max="3" width="16.90625" style="45" customWidth="1"/>
    <col min="4" max="6" width="16.453125" style="45" customWidth="1"/>
    <col min="7" max="7" width="13.81640625" style="45" bestFit="1" customWidth="1"/>
    <col min="8" max="8" width="0.90625" style="45" customWidth="1"/>
    <col min="9" max="16384" width="9" style="45"/>
  </cols>
  <sheetData>
    <row r="1" spans="2:7" ht="7.5" customHeight="1" x14ac:dyDescent="0.2"/>
    <row r="2" spans="2:7" ht="15.75" customHeight="1" x14ac:dyDescent="0.2">
      <c r="B2" s="127" t="s">
        <v>121</v>
      </c>
      <c r="G2" s="139" t="s">
        <v>169</v>
      </c>
    </row>
    <row r="3" spans="2:7" s="48" customFormat="1" ht="23.15" customHeight="1" x14ac:dyDescent="0.2">
      <c r="B3" s="248" t="s">
        <v>122</v>
      </c>
      <c r="C3" s="248" t="s">
        <v>123</v>
      </c>
      <c r="D3" s="248" t="s">
        <v>124</v>
      </c>
      <c r="E3" s="253" t="s">
        <v>125</v>
      </c>
      <c r="F3" s="254"/>
      <c r="G3" s="248" t="s">
        <v>126</v>
      </c>
    </row>
    <row r="4" spans="2:7" s="48" customFormat="1" ht="23.15" customHeight="1" x14ac:dyDescent="0.2">
      <c r="B4" s="252"/>
      <c r="C4" s="252"/>
      <c r="D4" s="252"/>
      <c r="E4" s="189" t="s">
        <v>127</v>
      </c>
      <c r="F4" s="189" t="s">
        <v>128</v>
      </c>
      <c r="G4" s="252"/>
    </row>
    <row r="5" spans="2:7" s="48" customFormat="1" ht="27" customHeight="1" x14ac:dyDescent="0.2">
      <c r="B5" s="112" t="s">
        <v>172</v>
      </c>
      <c r="C5" s="81">
        <v>21515975</v>
      </c>
      <c r="D5" s="81">
        <v>20915914</v>
      </c>
      <c r="E5" s="81">
        <v>21515975</v>
      </c>
      <c r="F5" s="86">
        <v>0</v>
      </c>
      <c r="G5" s="81">
        <f>C5+D5-E5-F5</f>
        <v>20915914</v>
      </c>
    </row>
    <row r="6" spans="2:7" s="48" customFormat="1" ht="27" customHeight="1" x14ac:dyDescent="0.2">
      <c r="B6" s="112" t="s">
        <v>173</v>
      </c>
      <c r="C6" s="81">
        <v>116742331</v>
      </c>
      <c r="D6" s="81">
        <v>0</v>
      </c>
      <c r="E6" s="86">
        <v>0</v>
      </c>
      <c r="F6" s="86">
        <v>19879540</v>
      </c>
      <c r="G6" s="81">
        <f>C6+D6-E6-F6</f>
        <v>96862791</v>
      </c>
    </row>
    <row r="7" spans="2:7" s="48" customFormat="1" ht="29.15" customHeight="1" x14ac:dyDescent="0.2">
      <c r="B7" s="113" t="s">
        <v>9</v>
      </c>
      <c r="C7" s="81">
        <f>SUM(C5:C6)</f>
        <v>138258306</v>
      </c>
      <c r="D7" s="81">
        <f>SUM(D5:D6)</f>
        <v>20915914</v>
      </c>
      <c r="E7" s="81">
        <f>SUM(E5:E6)</f>
        <v>21515975</v>
      </c>
      <c r="F7" s="81">
        <f>SUM(F5:F6)</f>
        <v>19879540</v>
      </c>
      <c r="G7" s="81">
        <f>SUM(G5:G6)</f>
        <v>117778705</v>
      </c>
    </row>
  </sheetData>
  <mergeCells count="5">
    <mergeCell ref="B3:B4"/>
    <mergeCell ref="C3:C4"/>
    <mergeCell ref="D3:D4"/>
    <mergeCell ref="E3:F3"/>
    <mergeCell ref="G3:G4"/>
  </mergeCells>
  <phoneticPr fontId="5"/>
  <printOptions horizontalCentered="1"/>
  <pageMargins left="0.19685039370078741" right="0.11811023622047245" top="0.78740157480314965" bottom="0.35433070866141736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theme="9" tint="0.39997558519241921"/>
  </sheetPr>
  <dimension ref="B1:G7"/>
  <sheetViews>
    <sheetView view="pageBreakPreview" zoomScale="70" zoomScaleNormal="100" zoomScaleSheetLayoutView="70" workbookViewId="0">
      <selection activeCell="Y14" sqref="Y14"/>
    </sheetView>
  </sheetViews>
  <sheetFormatPr defaultColWidth="9" defaultRowHeight="13" x14ac:dyDescent="0.2"/>
  <cols>
    <col min="1" max="1" width="5.08984375" style="45" customWidth="1"/>
    <col min="2" max="2" width="19.453125" style="45" bestFit="1" customWidth="1"/>
    <col min="3" max="7" width="16.6328125" style="45" customWidth="1"/>
    <col min="8" max="8" width="0.90625" style="45" customWidth="1"/>
    <col min="9" max="16384" width="9" style="45"/>
  </cols>
  <sheetData>
    <row r="1" spans="2:7" ht="7.5" customHeight="1" x14ac:dyDescent="0.2"/>
    <row r="2" spans="2:7" ht="15.75" customHeight="1" x14ac:dyDescent="0.2">
      <c r="B2" s="127" t="s">
        <v>121</v>
      </c>
      <c r="G2" s="139" t="s">
        <v>174</v>
      </c>
    </row>
    <row r="3" spans="2:7" s="48" customFormat="1" ht="23.15" customHeight="1" x14ac:dyDescent="0.2">
      <c r="B3" s="248" t="s">
        <v>122</v>
      </c>
      <c r="C3" s="248" t="s">
        <v>123</v>
      </c>
      <c r="D3" s="248" t="s">
        <v>124</v>
      </c>
      <c r="E3" s="253" t="s">
        <v>125</v>
      </c>
      <c r="F3" s="254"/>
      <c r="G3" s="248" t="s">
        <v>126</v>
      </c>
    </row>
    <row r="4" spans="2:7" s="48" customFormat="1" ht="23.15" customHeight="1" x14ac:dyDescent="0.2">
      <c r="B4" s="252"/>
      <c r="C4" s="252"/>
      <c r="D4" s="252"/>
      <c r="E4" s="189" t="s">
        <v>127</v>
      </c>
      <c r="F4" s="189" t="s">
        <v>128</v>
      </c>
      <c r="G4" s="252"/>
    </row>
    <row r="5" spans="2:7" s="48" customFormat="1" ht="27" customHeight="1" x14ac:dyDescent="0.2">
      <c r="B5" s="112" t="s">
        <v>172</v>
      </c>
      <c r="C5" s="81">
        <f>ROUND(引当金!C5/1000,0)</f>
        <v>21516</v>
      </c>
      <c r="D5" s="81">
        <f>ROUND(引当金!D5/1000,0)</f>
        <v>20916</v>
      </c>
      <c r="E5" s="81">
        <f>ROUND(引当金!E5/1000,0)</f>
        <v>21516</v>
      </c>
      <c r="F5" s="81">
        <f>ROUND(引当金!F5/1000,0)</f>
        <v>0</v>
      </c>
      <c r="G5" s="81">
        <f>ROUND(引当金!G5/1000,0)</f>
        <v>20916</v>
      </c>
    </row>
    <row r="6" spans="2:7" s="48" customFormat="1" ht="27" customHeight="1" x14ac:dyDescent="0.2">
      <c r="B6" s="112" t="s">
        <v>173</v>
      </c>
      <c r="C6" s="81">
        <f>ROUND(引当金!C6/1000,0)</f>
        <v>116742</v>
      </c>
      <c r="D6" s="81">
        <f>ROUND(引当金!D6/1000,0)</f>
        <v>0</v>
      </c>
      <c r="E6" s="81">
        <f>ROUND(引当金!E6/1000,0)</f>
        <v>0</v>
      </c>
      <c r="F6" s="81">
        <f>ROUND(引当金!F6/1000,0)</f>
        <v>19880</v>
      </c>
      <c r="G6" s="81">
        <f>ROUND(引当金!G6/1000,0)</f>
        <v>96863</v>
      </c>
    </row>
    <row r="7" spans="2:7" s="48" customFormat="1" ht="29.15" customHeight="1" x14ac:dyDescent="0.2">
      <c r="B7" s="113" t="s">
        <v>9</v>
      </c>
      <c r="C7" s="81">
        <f>ROUND(引当金!C7/1000,0)</f>
        <v>138258</v>
      </c>
      <c r="D7" s="81">
        <f>ROUND(引当金!D7/1000,0)</f>
        <v>20916</v>
      </c>
      <c r="E7" s="81">
        <f>ROUND(引当金!E7/1000,0)</f>
        <v>21516</v>
      </c>
      <c r="F7" s="81">
        <f>ROUND(引当金!F7/1000,0)</f>
        <v>19880</v>
      </c>
      <c r="G7" s="81">
        <f>ROUND(引当金!G7/1000,0)</f>
        <v>117779</v>
      </c>
    </row>
  </sheetData>
  <mergeCells count="5">
    <mergeCell ref="B3:B4"/>
    <mergeCell ref="C3:C4"/>
    <mergeCell ref="D3:D4"/>
    <mergeCell ref="E3:F3"/>
    <mergeCell ref="G3:G4"/>
  </mergeCells>
  <phoneticPr fontId="5"/>
  <printOptions horizontalCentered="1"/>
  <pageMargins left="0.19685039370078741" right="0.11811023622047245" top="0.78740157480314965" bottom="0.35433070866141736" header="0.31496062992125984" footer="0.31496062992125984"/>
  <pageSetup paperSize="9" scale="12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B1:G19"/>
  <sheetViews>
    <sheetView view="pageBreakPreview" zoomScaleNormal="100" zoomScaleSheetLayoutView="100" workbookViewId="0">
      <selection activeCell="F9" sqref="F9"/>
    </sheetView>
  </sheetViews>
  <sheetFormatPr defaultColWidth="9" defaultRowHeight="13" x14ac:dyDescent="0.2"/>
  <cols>
    <col min="1" max="1" width="3.6328125" style="45" customWidth="1"/>
    <col min="2" max="2" width="14.6328125" style="45" customWidth="1"/>
    <col min="3" max="3" width="17" style="45" customWidth="1"/>
    <col min="4" max="4" width="40.453125" style="45" bestFit="1" customWidth="1"/>
    <col min="5" max="5" width="40.36328125" style="45" bestFit="1" customWidth="1"/>
    <col min="6" max="6" width="11.81640625" style="45" customWidth="1"/>
    <col min="7" max="7" width="23.1796875" style="45" bestFit="1" customWidth="1"/>
    <col min="8" max="8" width="1" style="45" customWidth="1"/>
    <col min="9" max="9" width="1.453125" style="45" customWidth="1"/>
    <col min="10" max="16384" width="9" style="45"/>
  </cols>
  <sheetData>
    <row r="1" spans="2:7" ht="11.25" customHeight="1" x14ac:dyDescent="0.2"/>
    <row r="2" spans="2:7" ht="14" x14ac:dyDescent="0.2">
      <c r="B2" s="103" t="s">
        <v>129</v>
      </c>
    </row>
    <row r="3" spans="2:7" ht="14" x14ac:dyDescent="0.2">
      <c r="B3" s="103" t="s">
        <v>130</v>
      </c>
      <c r="C3" s="47"/>
      <c r="D3" s="47"/>
      <c r="G3" s="68" t="s">
        <v>170</v>
      </c>
    </row>
    <row r="4" spans="2:7" ht="24.9" customHeight="1" x14ac:dyDescent="0.2">
      <c r="B4" s="290" t="s">
        <v>17</v>
      </c>
      <c r="C4" s="290"/>
      <c r="D4" s="195" t="s">
        <v>131</v>
      </c>
      <c r="E4" s="195" t="s">
        <v>132</v>
      </c>
      <c r="F4" s="196" t="s">
        <v>133</v>
      </c>
      <c r="G4" s="195" t="s">
        <v>134</v>
      </c>
    </row>
    <row r="5" spans="2:7" ht="24.9" customHeight="1" x14ac:dyDescent="0.2">
      <c r="B5" s="284" t="s">
        <v>135</v>
      </c>
      <c r="C5" s="285"/>
      <c r="D5" s="140" t="s">
        <v>213</v>
      </c>
      <c r="E5" s="141" t="s">
        <v>236</v>
      </c>
      <c r="F5" s="142">
        <v>11000000</v>
      </c>
      <c r="G5" s="137" t="s">
        <v>223</v>
      </c>
    </row>
    <row r="6" spans="2:7" ht="24.9" customHeight="1" x14ac:dyDescent="0.2">
      <c r="B6" s="286"/>
      <c r="C6" s="287"/>
      <c r="D6" s="143" t="s">
        <v>219</v>
      </c>
      <c r="E6" s="144" t="s">
        <v>220</v>
      </c>
      <c r="F6" s="145">
        <v>5280000</v>
      </c>
      <c r="G6" s="137" t="s">
        <v>224</v>
      </c>
    </row>
    <row r="7" spans="2:7" ht="24.9" customHeight="1" x14ac:dyDescent="0.2">
      <c r="B7" s="286"/>
      <c r="C7" s="287"/>
      <c r="D7" s="143" t="s">
        <v>221</v>
      </c>
      <c r="E7" s="144" t="s">
        <v>214</v>
      </c>
      <c r="F7" s="145">
        <v>1141261</v>
      </c>
      <c r="G7" s="152" t="s">
        <v>225</v>
      </c>
    </row>
    <row r="8" spans="2:7" ht="24.9" customHeight="1" x14ac:dyDescent="0.2">
      <c r="B8" s="286"/>
      <c r="C8" s="287"/>
      <c r="D8" s="143" t="s">
        <v>83</v>
      </c>
      <c r="E8" s="144" t="s">
        <v>237</v>
      </c>
      <c r="F8" s="145">
        <v>47033</v>
      </c>
      <c r="G8" s="152" t="s">
        <v>222</v>
      </c>
    </row>
    <row r="9" spans="2:7" ht="24.9" customHeight="1" x14ac:dyDescent="0.2">
      <c r="B9" s="288"/>
      <c r="C9" s="289"/>
      <c r="D9" s="146" t="s">
        <v>136</v>
      </c>
      <c r="E9" s="147"/>
      <c r="F9" s="148">
        <f>SUM(F5:F8)</f>
        <v>17468294</v>
      </c>
      <c r="G9" s="149"/>
    </row>
    <row r="10" spans="2:7" ht="24.9" customHeight="1" x14ac:dyDescent="0.2">
      <c r="B10" s="291" t="s">
        <v>137</v>
      </c>
      <c r="C10" s="292"/>
      <c r="D10" s="150" t="s">
        <v>226</v>
      </c>
      <c r="E10" s="144" t="s">
        <v>227</v>
      </c>
      <c r="F10" s="151">
        <v>154661110</v>
      </c>
      <c r="G10" s="152" t="s">
        <v>228</v>
      </c>
    </row>
    <row r="11" spans="2:7" ht="24.9" customHeight="1" x14ac:dyDescent="0.2">
      <c r="B11" s="293"/>
      <c r="C11" s="294"/>
      <c r="D11" s="153" t="s">
        <v>230</v>
      </c>
      <c r="E11" s="144" t="s">
        <v>240</v>
      </c>
      <c r="F11" s="145">
        <v>31140000</v>
      </c>
      <c r="G11" s="152" t="s">
        <v>223</v>
      </c>
    </row>
    <row r="12" spans="2:7" ht="24.9" customHeight="1" x14ac:dyDescent="0.2">
      <c r="B12" s="293"/>
      <c r="C12" s="294"/>
      <c r="D12" s="153" t="s">
        <v>229</v>
      </c>
      <c r="E12" s="144" t="s">
        <v>238</v>
      </c>
      <c r="F12" s="145">
        <v>29598000</v>
      </c>
      <c r="G12" s="152" t="s">
        <v>223</v>
      </c>
    </row>
    <row r="13" spans="2:7" ht="24.9" customHeight="1" x14ac:dyDescent="0.2">
      <c r="B13" s="293"/>
      <c r="C13" s="294"/>
      <c r="D13" s="153" t="s">
        <v>241</v>
      </c>
      <c r="E13" s="144" t="s">
        <v>242</v>
      </c>
      <c r="F13" s="145">
        <v>14985496</v>
      </c>
      <c r="G13" s="152" t="s">
        <v>228</v>
      </c>
    </row>
    <row r="14" spans="2:7" ht="24.9" customHeight="1" x14ac:dyDescent="0.2">
      <c r="B14" s="293"/>
      <c r="C14" s="294"/>
      <c r="D14" s="153" t="s">
        <v>239</v>
      </c>
      <c r="E14" s="144" t="s">
        <v>231</v>
      </c>
      <c r="F14" s="145">
        <v>9377000</v>
      </c>
      <c r="G14" s="152" t="s">
        <v>223</v>
      </c>
    </row>
    <row r="15" spans="2:7" ht="24.9" customHeight="1" x14ac:dyDescent="0.2">
      <c r="B15" s="293"/>
      <c r="C15" s="294"/>
      <c r="D15" s="153" t="s">
        <v>83</v>
      </c>
      <c r="E15" s="179" t="s">
        <v>222</v>
      </c>
      <c r="F15" s="145">
        <v>118487294</v>
      </c>
      <c r="G15" s="137" t="s">
        <v>222</v>
      </c>
    </row>
    <row r="16" spans="2:7" ht="24.9" customHeight="1" x14ac:dyDescent="0.2">
      <c r="B16" s="295"/>
      <c r="C16" s="296"/>
      <c r="D16" s="154" t="s">
        <v>136</v>
      </c>
      <c r="E16" s="147"/>
      <c r="F16" s="142">
        <f>SUM(F10:F15)</f>
        <v>358248900</v>
      </c>
      <c r="G16" s="149"/>
    </row>
    <row r="17" spans="2:7" ht="24.9" customHeight="1" x14ac:dyDescent="0.2">
      <c r="B17" s="282" t="s">
        <v>46</v>
      </c>
      <c r="C17" s="283"/>
      <c r="D17" s="149"/>
      <c r="E17" s="147"/>
      <c r="F17" s="142">
        <f>F9+F16</f>
        <v>375717194</v>
      </c>
      <c r="G17" s="149"/>
    </row>
    <row r="18" spans="2:7" ht="3.75" customHeight="1" x14ac:dyDescent="0.2"/>
    <row r="19" spans="2:7" ht="12" customHeight="1" x14ac:dyDescent="0.2"/>
  </sheetData>
  <mergeCells count="4">
    <mergeCell ref="B17:C17"/>
    <mergeCell ref="B5:C9"/>
    <mergeCell ref="B4:C4"/>
    <mergeCell ref="B10:C16"/>
  </mergeCells>
  <phoneticPr fontId="5"/>
  <printOptions horizontalCentered="1"/>
  <pageMargins left="0.19685039370078741" right="0.19685039370078741" top="0.70866141732283472" bottom="0.15748031496062992" header="0.31496062992125984" footer="0.31496062992125984"/>
  <pageSetup paperSize="9" scale="8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theme="9" tint="0.39997558519241921"/>
    <pageSetUpPr fitToPage="1"/>
  </sheetPr>
  <dimension ref="B1:G19"/>
  <sheetViews>
    <sheetView view="pageBreakPreview" zoomScaleNormal="100" zoomScaleSheetLayoutView="100" workbookViewId="0">
      <selection activeCell="G9" sqref="G9"/>
    </sheetView>
  </sheetViews>
  <sheetFormatPr defaultRowHeight="13" x14ac:dyDescent="0.2"/>
  <cols>
    <col min="1" max="1" width="3.6328125" customWidth="1"/>
    <col min="2" max="2" width="14.6328125" customWidth="1"/>
    <col min="3" max="3" width="19" customWidth="1"/>
    <col min="4" max="4" width="40.453125" bestFit="1" customWidth="1"/>
    <col min="5" max="5" width="40.36328125" bestFit="1" customWidth="1"/>
    <col min="6" max="6" width="11.81640625" customWidth="1"/>
    <col min="7" max="7" width="21.1796875" customWidth="1"/>
    <col min="8" max="8" width="1" customWidth="1"/>
    <col min="9" max="9" width="1.453125" customWidth="1"/>
  </cols>
  <sheetData>
    <row r="1" spans="2:7" ht="11.25" customHeight="1" x14ac:dyDescent="0.2"/>
    <row r="2" spans="2:7" ht="14" x14ac:dyDescent="0.2">
      <c r="B2" s="156" t="s">
        <v>129</v>
      </c>
    </row>
    <row r="3" spans="2:7" x14ac:dyDescent="0.2">
      <c r="B3" s="155" t="s">
        <v>130</v>
      </c>
      <c r="C3" s="17"/>
      <c r="D3" s="17"/>
      <c r="G3" s="157" t="s">
        <v>175</v>
      </c>
    </row>
    <row r="4" spans="2:7" ht="24.9" customHeight="1" x14ac:dyDescent="0.2">
      <c r="B4" s="245" t="s">
        <v>17</v>
      </c>
      <c r="C4" s="245"/>
      <c r="D4" s="186" t="s">
        <v>131</v>
      </c>
      <c r="E4" s="186" t="s">
        <v>132</v>
      </c>
      <c r="F4" s="197" t="s">
        <v>133</v>
      </c>
      <c r="G4" s="186" t="s">
        <v>134</v>
      </c>
    </row>
    <row r="5" spans="2:7" ht="24.9" customHeight="1" x14ac:dyDescent="0.2">
      <c r="B5" s="297" t="s">
        <v>135</v>
      </c>
      <c r="C5" s="298"/>
      <c r="D5" s="140" t="str">
        <f>補助金!D5</f>
        <v>ふるさと農道整備事業費負担金</v>
      </c>
      <c r="E5" s="140" t="str">
        <f>補助金!E5</f>
        <v>島根県隠岐支庁長県土整備局　他</v>
      </c>
      <c r="F5" s="158">
        <f>ROUND(補助金!F5/1000,0)</f>
        <v>11000</v>
      </c>
      <c r="G5" s="183" t="str">
        <f>補助金!G5</f>
        <v>産業振興</v>
      </c>
    </row>
    <row r="6" spans="2:7" ht="24.9" customHeight="1" x14ac:dyDescent="0.2">
      <c r="B6" s="299"/>
      <c r="C6" s="300"/>
      <c r="D6" s="140" t="str">
        <f>補助金!D6</f>
        <v>知夫村地域情報通信基盤施設設備保守負担金</v>
      </c>
      <c r="E6" s="140" t="str">
        <f>補助金!E6</f>
        <v>西日本電信電話（株）　ＮＴＴ島根支店</v>
      </c>
      <c r="F6" s="158">
        <f>ROUND(補助金!F6/1000,0)</f>
        <v>5280</v>
      </c>
      <c r="G6" s="183" t="str">
        <f>補助金!G6</f>
        <v>総務</v>
      </c>
    </row>
    <row r="7" spans="2:7" ht="24.9" customHeight="1" x14ac:dyDescent="0.2">
      <c r="B7" s="299"/>
      <c r="C7" s="300"/>
      <c r="D7" s="140" t="str">
        <f>補助金!D7</f>
        <v>県単急傾斜地崩壊対策事業負担金</v>
      </c>
      <c r="E7" s="140" t="str">
        <f>補助金!E7</f>
        <v>島根県隠岐支庁長県土整備局</v>
      </c>
      <c r="F7" s="158">
        <f>ROUND(補助金!F7/1000,0)</f>
        <v>1141</v>
      </c>
      <c r="G7" s="183" t="str">
        <f>補助金!G7</f>
        <v>生活インフラ・国土保全</v>
      </c>
    </row>
    <row r="8" spans="2:7" ht="24.9" customHeight="1" x14ac:dyDescent="0.2">
      <c r="B8" s="299"/>
      <c r="C8" s="300"/>
      <c r="D8" s="140" t="str">
        <f>補助金!D8</f>
        <v>その他</v>
      </c>
      <c r="E8" s="140" t="str">
        <f>補助金!E8</f>
        <v>-</v>
      </c>
      <c r="F8" s="158">
        <f>ROUND(補助金!F8/1000,0)</f>
        <v>47</v>
      </c>
      <c r="G8" s="183" t="str">
        <f>補助金!G8</f>
        <v>-</v>
      </c>
    </row>
    <row r="9" spans="2:7" ht="24.9" customHeight="1" x14ac:dyDescent="0.2">
      <c r="B9" s="301"/>
      <c r="C9" s="302"/>
      <c r="D9" s="140" t="str">
        <f>補助金!D9</f>
        <v>計</v>
      </c>
      <c r="E9" s="147"/>
      <c r="F9" s="158">
        <f>ROUND(補助金!F9/1000,0)</f>
        <v>17468</v>
      </c>
      <c r="G9" s="147"/>
    </row>
    <row r="10" spans="2:7" ht="24.9" customHeight="1" x14ac:dyDescent="0.2">
      <c r="B10" s="305" t="s">
        <v>137</v>
      </c>
      <c r="C10" s="306"/>
      <c r="D10" s="140" t="str">
        <f>補助金!D10</f>
        <v>一部事務組合・広域連合負担金</v>
      </c>
      <c r="E10" s="140" t="str">
        <f>補助金!E10</f>
        <v>一部事務組合・広域連合</v>
      </c>
      <c r="F10" s="158">
        <f>ROUND(補助金!F10/1000,0)</f>
        <v>154661</v>
      </c>
      <c r="G10" s="183" t="str">
        <f>補助金!G10</f>
        <v>総務</v>
      </c>
    </row>
    <row r="11" spans="2:7" ht="24.9" customHeight="1" x14ac:dyDescent="0.2">
      <c r="B11" s="307"/>
      <c r="C11" s="308"/>
      <c r="D11" s="140" t="str">
        <f>補助金!D11</f>
        <v>知夫村集落支援員活動支援事業補助金</v>
      </c>
      <c r="E11" s="140" t="str">
        <f>補助金!E11</f>
        <v>ホテル　知夫の里　他</v>
      </c>
      <c r="F11" s="158">
        <f>ROUND(補助金!F11/1000,0)</f>
        <v>31140</v>
      </c>
      <c r="G11" s="183" t="str">
        <f>補助金!G11</f>
        <v>産業振興</v>
      </c>
    </row>
    <row r="12" spans="2:7" ht="24.9" customHeight="1" x14ac:dyDescent="0.2">
      <c r="B12" s="307"/>
      <c r="C12" s="308"/>
      <c r="D12" s="140" t="str">
        <f>補助金!D12</f>
        <v>知夫村雇用機会拡充事業補助金</v>
      </c>
      <c r="E12" s="140" t="str">
        <f>補助金!E12</f>
        <v>支給対象者</v>
      </c>
      <c r="F12" s="158">
        <f>ROUND(補助金!F12/1000,0)</f>
        <v>29598</v>
      </c>
      <c r="G12" s="183" t="str">
        <f>補助金!G12</f>
        <v>産業振興</v>
      </c>
    </row>
    <row r="13" spans="2:7" ht="24.9" customHeight="1" x14ac:dyDescent="0.2">
      <c r="B13" s="307"/>
      <c r="C13" s="308"/>
      <c r="D13" s="140" t="str">
        <f>補助金!D13</f>
        <v>知夫村隠岐航路旅客運賃助成事業助成金</v>
      </c>
      <c r="E13" s="140" t="str">
        <f>補助金!E13</f>
        <v>隠岐汽船　他</v>
      </c>
      <c r="F13" s="158">
        <f>ROUND(補助金!F13/1000,0)</f>
        <v>14985</v>
      </c>
      <c r="G13" s="183" t="str">
        <f>補助金!G13</f>
        <v>総務</v>
      </c>
    </row>
    <row r="14" spans="2:7" ht="24.9" customHeight="1" x14ac:dyDescent="0.2">
      <c r="B14" s="307"/>
      <c r="C14" s="308"/>
      <c r="D14" s="140" t="str">
        <f>補助金!D14</f>
        <v>離島漁業再生支援交付金</v>
      </c>
      <c r="E14" s="140" t="str">
        <f>補助金!E14</f>
        <v>支給対象者</v>
      </c>
      <c r="F14" s="158">
        <f>ROUND(補助金!F14/1000,0)</f>
        <v>9377</v>
      </c>
      <c r="G14" s="183" t="str">
        <f>補助金!G14</f>
        <v>産業振興</v>
      </c>
    </row>
    <row r="15" spans="2:7" ht="24.9" customHeight="1" x14ac:dyDescent="0.2">
      <c r="B15" s="307"/>
      <c r="C15" s="308"/>
      <c r="D15" s="140" t="str">
        <f>補助金!D15</f>
        <v>その他</v>
      </c>
      <c r="E15" s="140" t="str">
        <f>補助金!E15</f>
        <v>-</v>
      </c>
      <c r="F15" s="158">
        <f>ROUND(補助金!F15/1000,0)</f>
        <v>118487</v>
      </c>
      <c r="G15" s="183" t="str">
        <f>補助金!G15</f>
        <v>-</v>
      </c>
    </row>
    <row r="16" spans="2:7" ht="24.9" customHeight="1" x14ac:dyDescent="0.2">
      <c r="B16" s="309"/>
      <c r="C16" s="310"/>
      <c r="D16" s="161" t="s">
        <v>136</v>
      </c>
      <c r="E16" s="159"/>
      <c r="F16" s="158">
        <f>ROUND(補助金!F16/1000,0)</f>
        <v>358249</v>
      </c>
      <c r="G16" s="160"/>
    </row>
    <row r="17" spans="2:7" ht="24.9" customHeight="1" x14ac:dyDescent="0.2">
      <c r="B17" s="303" t="s">
        <v>46</v>
      </c>
      <c r="C17" s="304"/>
      <c r="D17" s="160"/>
      <c r="E17" s="159"/>
      <c r="F17" s="158">
        <f>ROUND(補助金!F17/1000,0)</f>
        <v>375717</v>
      </c>
      <c r="G17" s="160"/>
    </row>
    <row r="18" spans="2:7" ht="3.75" customHeight="1" x14ac:dyDescent="0.2"/>
    <row r="19" spans="2:7" ht="12" customHeight="1" x14ac:dyDescent="0.2"/>
  </sheetData>
  <mergeCells count="4">
    <mergeCell ref="B4:C4"/>
    <mergeCell ref="B5:C9"/>
    <mergeCell ref="B17:C17"/>
    <mergeCell ref="B10:C16"/>
  </mergeCells>
  <phoneticPr fontId="5"/>
  <printOptions horizontalCentered="1"/>
  <pageMargins left="0.19685039370078741" right="0.19685039370078741" top="0.70866141732283472" bottom="0.15748031496062992" header="0.31496062992125984" footer="0.31496062992125984"/>
  <pageSetup paperSize="9" scale="8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B1:I29"/>
  <sheetViews>
    <sheetView view="pageBreakPreview" zoomScaleNormal="100" zoomScaleSheetLayoutView="100" workbookViewId="0">
      <selection activeCell="P33" sqref="P33"/>
    </sheetView>
  </sheetViews>
  <sheetFormatPr defaultColWidth="9" defaultRowHeight="13" x14ac:dyDescent="0.2"/>
  <cols>
    <col min="1" max="1" width="0.453125" style="45" customWidth="1"/>
    <col min="2" max="2" width="18.54296875" style="45" bestFit="1" customWidth="1"/>
    <col min="3" max="3" width="13.81640625" style="45" bestFit="1" customWidth="1"/>
    <col min="4" max="4" width="12.36328125" style="45" bestFit="1" customWidth="1"/>
    <col min="5" max="5" width="18.54296875" style="45" bestFit="1" customWidth="1"/>
    <col min="6" max="6" width="14.81640625" style="45" bestFit="1" customWidth="1"/>
    <col min="7" max="7" width="0.81640625" style="45" customWidth="1"/>
    <col min="8" max="8" width="16.81640625" style="45" customWidth="1"/>
    <col min="9" max="9" width="12.6328125" style="45" customWidth="1"/>
    <col min="10" max="16384" width="9" style="45"/>
  </cols>
  <sheetData>
    <row r="1" spans="2:6" ht="12" customHeight="1" x14ac:dyDescent="0.2"/>
    <row r="2" spans="2:6" ht="15" customHeight="1" x14ac:dyDescent="0.2">
      <c r="B2" s="312" t="s">
        <v>138</v>
      </c>
      <c r="C2" s="312"/>
      <c r="D2" s="312"/>
      <c r="E2" s="312"/>
      <c r="F2" s="312"/>
    </row>
    <row r="3" spans="2:6" ht="14.25" customHeight="1" x14ac:dyDescent="0.2">
      <c r="B3" s="162" t="s">
        <v>139</v>
      </c>
      <c r="F3" s="128" t="s">
        <v>169</v>
      </c>
    </row>
    <row r="4" spans="2:6" x14ac:dyDescent="0.2">
      <c r="B4" s="198" t="s">
        <v>140</v>
      </c>
      <c r="C4" s="198" t="s">
        <v>122</v>
      </c>
      <c r="D4" s="199" t="s">
        <v>141</v>
      </c>
      <c r="E4" s="199"/>
      <c r="F4" s="200" t="s">
        <v>0</v>
      </c>
    </row>
    <row r="5" spans="2:6" x14ac:dyDescent="0.2">
      <c r="B5" s="313" t="s">
        <v>142</v>
      </c>
      <c r="C5" s="313" t="s">
        <v>10</v>
      </c>
      <c r="D5" s="163" t="s">
        <v>203</v>
      </c>
      <c r="E5" s="164"/>
      <c r="F5" s="165">
        <f>55441664+45234</f>
        <v>55486898</v>
      </c>
    </row>
    <row r="6" spans="2:6" x14ac:dyDescent="0.2">
      <c r="B6" s="314"/>
      <c r="C6" s="314"/>
      <c r="D6" s="163" t="s">
        <v>204</v>
      </c>
      <c r="E6" s="164"/>
      <c r="F6" s="165">
        <v>10473000</v>
      </c>
    </row>
    <row r="7" spans="2:6" x14ac:dyDescent="0.2">
      <c r="B7" s="314"/>
      <c r="C7" s="314"/>
      <c r="D7" s="163" t="s">
        <v>205</v>
      </c>
      <c r="E7" s="164"/>
      <c r="F7" s="165">
        <v>53000</v>
      </c>
    </row>
    <row r="8" spans="2:6" x14ac:dyDescent="0.2">
      <c r="B8" s="314"/>
      <c r="C8" s="314"/>
      <c r="D8" s="166" t="s">
        <v>206</v>
      </c>
      <c r="E8" s="164"/>
      <c r="F8" s="165">
        <v>268000</v>
      </c>
    </row>
    <row r="9" spans="2:6" x14ac:dyDescent="0.2">
      <c r="B9" s="314"/>
      <c r="C9" s="314"/>
      <c r="D9" s="163" t="s">
        <v>207</v>
      </c>
      <c r="E9" s="164"/>
      <c r="F9" s="165">
        <v>200000</v>
      </c>
    </row>
    <row r="10" spans="2:6" x14ac:dyDescent="0.2">
      <c r="B10" s="314"/>
      <c r="C10" s="314"/>
      <c r="D10" s="163" t="s">
        <v>215</v>
      </c>
      <c r="E10" s="164"/>
      <c r="F10" s="165">
        <v>836000</v>
      </c>
    </row>
    <row r="11" spans="2:6" x14ac:dyDescent="0.2">
      <c r="B11" s="314"/>
      <c r="C11" s="314"/>
      <c r="D11" s="163" t="s">
        <v>208</v>
      </c>
      <c r="E11" s="164"/>
      <c r="F11" s="165">
        <v>15063000</v>
      </c>
    </row>
    <row r="12" spans="2:6" x14ac:dyDescent="0.2">
      <c r="B12" s="314"/>
      <c r="C12" s="314"/>
      <c r="D12" s="163" t="s">
        <v>216</v>
      </c>
      <c r="E12" s="164"/>
      <c r="F12" s="165">
        <v>556000</v>
      </c>
    </row>
    <row r="13" spans="2:6" x14ac:dyDescent="0.2">
      <c r="B13" s="314"/>
      <c r="C13" s="314"/>
      <c r="D13" s="166" t="s">
        <v>209</v>
      </c>
      <c r="E13" s="164"/>
      <c r="F13" s="165">
        <v>29000</v>
      </c>
    </row>
    <row r="14" spans="2:6" x14ac:dyDescent="0.2">
      <c r="B14" s="314"/>
      <c r="C14" s="314"/>
      <c r="D14" s="163" t="s">
        <v>210</v>
      </c>
      <c r="E14" s="164"/>
      <c r="F14" s="165">
        <v>1203449000</v>
      </c>
    </row>
    <row r="15" spans="2:6" x14ac:dyDescent="0.2">
      <c r="B15" s="314"/>
      <c r="C15" s="314"/>
      <c r="D15" s="166" t="s">
        <v>211</v>
      </c>
      <c r="E15" s="164"/>
      <c r="F15" s="165">
        <v>9839419</v>
      </c>
    </row>
    <row r="16" spans="2:6" x14ac:dyDescent="0.2">
      <c r="B16" s="314"/>
      <c r="C16" s="314"/>
      <c r="D16" s="166" t="s">
        <v>212</v>
      </c>
      <c r="E16" s="164"/>
      <c r="F16" s="165">
        <v>7012463</v>
      </c>
    </row>
    <row r="17" spans="2:9" x14ac:dyDescent="0.2">
      <c r="B17" s="314"/>
      <c r="C17" s="315"/>
      <c r="D17" s="316" t="s">
        <v>143</v>
      </c>
      <c r="E17" s="317"/>
      <c r="F17" s="165">
        <f>SUM(F5:F16)</f>
        <v>1303265780</v>
      </c>
    </row>
    <row r="18" spans="2:9" ht="13.5" customHeight="1" x14ac:dyDescent="0.2">
      <c r="B18" s="314"/>
      <c r="C18" s="318" t="s">
        <v>11</v>
      </c>
      <c r="D18" s="320" t="s">
        <v>144</v>
      </c>
      <c r="E18" s="164" t="s">
        <v>145</v>
      </c>
      <c r="F18" s="165">
        <v>121766050</v>
      </c>
    </row>
    <row r="19" spans="2:9" x14ac:dyDescent="0.2">
      <c r="B19" s="314"/>
      <c r="C19" s="319"/>
      <c r="D19" s="321"/>
      <c r="E19" s="164" t="s">
        <v>146</v>
      </c>
      <c r="F19" s="165">
        <v>0</v>
      </c>
    </row>
    <row r="20" spans="2:9" x14ac:dyDescent="0.2">
      <c r="B20" s="314"/>
      <c r="C20" s="314"/>
      <c r="D20" s="322"/>
      <c r="E20" s="167" t="s">
        <v>136</v>
      </c>
      <c r="F20" s="165">
        <f>SUM(F18:F19)</f>
        <v>121766050</v>
      </c>
    </row>
    <row r="21" spans="2:9" ht="13.5" customHeight="1" x14ac:dyDescent="0.2">
      <c r="B21" s="314"/>
      <c r="C21" s="314"/>
      <c r="D21" s="320" t="s">
        <v>147</v>
      </c>
      <c r="E21" s="164" t="s">
        <v>145</v>
      </c>
      <c r="F21" s="165">
        <v>130873440</v>
      </c>
    </row>
    <row r="22" spans="2:9" x14ac:dyDescent="0.2">
      <c r="B22" s="314"/>
      <c r="C22" s="314"/>
      <c r="D22" s="321"/>
      <c r="E22" s="164" t="s">
        <v>146</v>
      </c>
      <c r="F22" s="165">
        <v>134278782</v>
      </c>
    </row>
    <row r="23" spans="2:9" x14ac:dyDescent="0.2">
      <c r="B23" s="314"/>
      <c r="C23" s="314"/>
      <c r="D23" s="322"/>
      <c r="E23" s="167" t="s">
        <v>136</v>
      </c>
      <c r="F23" s="165">
        <f>SUM(F21:F22)</f>
        <v>265152222</v>
      </c>
    </row>
    <row r="24" spans="2:9" x14ac:dyDescent="0.2">
      <c r="B24" s="314"/>
      <c r="C24" s="315"/>
      <c r="D24" s="316" t="s">
        <v>143</v>
      </c>
      <c r="E24" s="317"/>
      <c r="F24" s="165">
        <f>F20+F23</f>
        <v>386918272</v>
      </c>
    </row>
    <row r="25" spans="2:9" x14ac:dyDescent="0.2">
      <c r="B25" s="315"/>
      <c r="C25" s="316" t="s">
        <v>9</v>
      </c>
      <c r="D25" s="323"/>
      <c r="E25" s="317"/>
      <c r="F25" s="165">
        <f>F17+F24</f>
        <v>1690184052</v>
      </c>
    </row>
    <row r="26" spans="2:9" x14ac:dyDescent="0.2">
      <c r="B26" s="311" t="s">
        <v>178</v>
      </c>
      <c r="C26" s="311"/>
      <c r="D26" s="311"/>
      <c r="E26" s="167" t="s">
        <v>179</v>
      </c>
      <c r="F26" s="165">
        <v>0</v>
      </c>
    </row>
    <row r="27" spans="2:9" x14ac:dyDescent="0.2">
      <c r="B27" s="311"/>
      <c r="C27" s="311"/>
      <c r="D27" s="311"/>
      <c r="E27" s="167" t="s">
        <v>180</v>
      </c>
      <c r="F27" s="165">
        <v>0</v>
      </c>
    </row>
    <row r="28" spans="2:9" x14ac:dyDescent="0.2">
      <c r="B28" s="311" t="s">
        <v>181</v>
      </c>
      <c r="C28" s="311"/>
      <c r="D28" s="311"/>
      <c r="E28" s="167" t="s">
        <v>179</v>
      </c>
      <c r="F28" s="165">
        <f>F17</f>
        <v>1303265780</v>
      </c>
      <c r="H28" s="45">
        <v>1303265780</v>
      </c>
      <c r="I28" s="45">
        <f>H28-F28</f>
        <v>0</v>
      </c>
    </row>
    <row r="29" spans="2:9" x14ac:dyDescent="0.2">
      <c r="B29" s="311"/>
      <c r="C29" s="311"/>
      <c r="D29" s="311"/>
      <c r="E29" s="167" t="s">
        <v>180</v>
      </c>
      <c r="F29" s="165">
        <f>F24</f>
        <v>386918272</v>
      </c>
      <c r="H29" s="45">
        <v>386918272</v>
      </c>
      <c r="I29" s="45">
        <f>H29-F29</f>
        <v>0</v>
      </c>
    </row>
  </sheetData>
  <mergeCells count="11">
    <mergeCell ref="B26:D27"/>
    <mergeCell ref="B28:D29"/>
    <mergeCell ref="B2:F2"/>
    <mergeCell ref="B5:B25"/>
    <mergeCell ref="C5:C17"/>
    <mergeCell ref="D17:E17"/>
    <mergeCell ref="C18:C24"/>
    <mergeCell ref="D18:D20"/>
    <mergeCell ref="D21:D23"/>
    <mergeCell ref="D24:E24"/>
    <mergeCell ref="C25:E25"/>
  </mergeCells>
  <phoneticPr fontId="5"/>
  <printOptions horizontalCentered="1"/>
  <pageMargins left="0.98425196850393704" right="1.9685039370078741" top="0.51181102362204722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39997558519241921"/>
    <pageSetUpPr fitToPage="1"/>
  </sheetPr>
  <dimension ref="A1:S49"/>
  <sheetViews>
    <sheetView view="pageBreakPreview" topLeftCell="A18" zoomScale="70" zoomScaleNormal="100" zoomScaleSheetLayoutView="70" workbookViewId="0">
      <selection activeCell="Y14" sqref="Y14"/>
    </sheetView>
  </sheetViews>
  <sheetFormatPr defaultRowHeight="13" x14ac:dyDescent="0.2"/>
  <cols>
    <col min="1" max="1" width="0.90625" customWidth="1"/>
    <col min="2" max="2" width="3.81640625" customWidth="1"/>
    <col min="3" max="3" width="16.81640625" customWidth="1"/>
    <col min="4" max="17" width="8.453125" customWidth="1"/>
    <col min="18" max="18" width="16.1796875" customWidth="1"/>
    <col min="19" max="19" width="0.6328125" customWidth="1"/>
    <col min="20" max="20" width="0.36328125" customWidth="1"/>
  </cols>
  <sheetData>
    <row r="1" spans="1:19" ht="18.75" customHeight="1" x14ac:dyDescent="0.2">
      <c r="A1" s="238" t="s">
        <v>12</v>
      </c>
      <c r="B1" s="239"/>
      <c r="C1" s="239"/>
      <c r="D1" s="239"/>
      <c r="E1" s="239"/>
    </row>
    <row r="2" spans="1:19" ht="24.75" customHeight="1" x14ac:dyDescent="0.2">
      <c r="A2" s="240" t="s">
        <v>13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</row>
    <row r="3" spans="1:19" ht="19.5" customHeight="1" x14ac:dyDescent="0.2">
      <c r="A3" s="238" t="s">
        <v>14</v>
      </c>
      <c r="B3" s="239"/>
      <c r="C3" s="239"/>
      <c r="D3" s="239"/>
      <c r="E3" s="239"/>
      <c r="F3" s="239"/>
      <c r="G3" s="239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9" ht="17.25" customHeight="1" x14ac:dyDescent="0.2">
      <c r="A4" s="241" t="s">
        <v>160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</row>
    <row r="5" spans="1:19" ht="16.5" customHeight="1" x14ac:dyDescent="0.2">
      <c r="A5" s="238" t="s">
        <v>15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</row>
    <row r="6" spans="1:19" ht="1.5" customHeight="1" x14ac:dyDescent="0.2"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</row>
    <row r="7" spans="1:19" ht="20.25" customHeight="1" x14ac:dyDescent="0.2">
      <c r="B7" s="2" t="s">
        <v>16</v>
      </c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 t="s">
        <v>174</v>
      </c>
      <c r="R7" s="4"/>
    </row>
    <row r="8" spans="1:19" ht="37.5" customHeight="1" x14ac:dyDescent="0.2">
      <c r="B8" s="233" t="s">
        <v>17</v>
      </c>
      <c r="C8" s="233"/>
      <c r="D8" s="246" t="s">
        <v>18</v>
      </c>
      <c r="E8" s="243"/>
      <c r="F8" s="246" t="s">
        <v>19</v>
      </c>
      <c r="G8" s="243"/>
      <c r="H8" s="246" t="s">
        <v>20</v>
      </c>
      <c r="I8" s="243"/>
      <c r="J8" s="246" t="s">
        <v>21</v>
      </c>
      <c r="K8" s="243"/>
      <c r="L8" s="246" t="s">
        <v>22</v>
      </c>
      <c r="M8" s="243"/>
      <c r="N8" s="243" t="s">
        <v>23</v>
      </c>
      <c r="O8" s="233"/>
      <c r="P8" s="244" t="s">
        <v>24</v>
      </c>
      <c r="Q8" s="245"/>
      <c r="R8" s="6"/>
    </row>
    <row r="9" spans="1:19" ht="14.15" customHeight="1" x14ac:dyDescent="0.2">
      <c r="B9" s="214" t="s">
        <v>25</v>
      </c>
      <c r="C9" s="214"/>
      <c r="D9" s="218">
        <f>ROUND(有形固定資産!D9/1000,0)</f>
        <v>5916992</v>
      </c>
      <c r="E9" s="219"/>
      <c r="F9" s="218">
        <f>ROUND(有形固定資産!F9/1000,0)</f>
        <v>89050</v>
      </c>
      <c r="G9" s="219"/>
      <c r="H9" s="218">
        <f>ROUND(有形固定資産!H9/1000,0)</f>
        <v>26996</v>
      </c>
      <c r="I9" s="219"/>
      <c r="J9" s="218">
        <f>ROUND(有形固定資産!J9/1000,0)</f>
        <v>5979046</v>
      </c>
      <c r="K9" s="219"/>
      <c r="L9" s="218">
        <f>ROUND(有形固定資産!L9/1000,0)</f>
        <v>3208592</v>
      </c>
      <c r="M9" s="219"/>
      <c r="N9" s="218">
        <f>ROUND(有形固定資産!N9/1000,0)</f>
        <v>171819</v>
      </c>
      <c r="O9" s="219"/>
      <c r="P9" s="218">
        <f>ROUND(有形固定資産!P9/1000,0)</f>
        <v>2770454</v>
      </c>
      <c r="Q9" s="219"/>
      <c r="R9" s="98"/>
    </row>
    <row r="10" spans="1:19" ht="14.15" customHeight="1" x14ac:dyDescent="0.2">
      <c r="B10" s="214" t="s">
        <v>26</v>
      </c>
      <c r="C10" s="214"/>
      <c r="D10" s="218">
        <f>ROUND(有形固定資産!D10/1000,0)</f>
        <v>110449</v>
      </c>
      <c r="E10" s="219"/>
      <c r="F10" s="218">
        <f>ROUND(有形固定資産!F10/1000,0)</f>
        <v>1084</v>
      </c>
      <c r="G10" s="219"/>
      <c r="H10" s="218">
        <f>ROUND(有形固定資産!H10/1000,0)</f>
        <v>0</v>
      </c>
      <c r="I10" s="219"/>
      <c r="J10" s="218">
        <f>ROUND(有形固定資産!J10/1000,0)</f>
        <v>111532</v>
      </c>
      <c r="K10" s="219"/>
      <c r="L10" s="218">
        <f>ROUND(有形固定資産!L10/1000,0)</f>
        <v>0</v>
      </c>
      <c r="M10" s="219"/>
      <c r="N10" s="218">
        <f>ROUND(有形固定資産!N10/1000,0)</f>
        <v>0</v>
      </c>
      <c r="O10" s="219"/>
      <c r="P10" s="218">
        <f>ROUND(有形固定資産!P10/1000,0)</f>
        <v>111532</v>
      </c>
      <c r="Q10" s="219"/>
      <c r="R10" s="98"/>
    </row>
    <row r="11" spans="1:19" ht="14.15" customHeight="1" x14ac:dyDescent="0.2">
      <c r="B11" s="215" t="s">
        <v>27</v>
      </c>
      <c r="C11" s="215"/>
      <c r="D11" s="218">
        <f>ROUND(有形固定資産!D11/1000,0)</f>
        <v>0</v>
      </c>
      <c r="E11" s="219"/>
      <c r="F11" s="218">
        <f>ROUND(有形固定資産!F11/1000,0)</f>
        <v>0</v>
      </c>
      <c r="G11" s="219"/>
      <c r="H11" s="218">
        <f>ROUND(有形固定資産!H11/1000,0)</f>
        <v>0</v>
      </c>
      <c r="I11" s="219"/>
      <c r="J11" s="218">
        <f>ROUND(有形固定資産!J11/1000,0)</f>
        <v>0</v>
      </c>
      <c r="K11" s="219"/>
      <c r="L11" s="218">
        <f>ROUND(有形固定資産!L11/1000,0)</f>
        <v>0</v>
      </c>
      <c r="M11" s="219"/>
      <c r="N11" s="218">
        <f>ROUND(有形固定資産!N11/1000,0)</f>
        <v>0</v>
      </c>
      <c r="O11" s="219"/>
      <c r="P11" s="218">
        <f>ROUND(有形固定資産!P11/1000,0)</f>
        <v>0</v>
      </c>
      <c r="Q11" s="219"/>
      <c r="R11" s="98"/>
    </row>
    <row r="12" spans="1:19" ht="14.15" customHeight="1" x14ac:dyDescent="0.2">
      <c r="B12" s="215" t="s">
        <v>28</v>
      </c>
      <c r="C12" s="215"/>
      <c r="D12" s="218">
        <f>ROUND(有形固定資産!D12/1000,0)</f>
        <v>5219377</v>
      </c>
      <c r="E12" s="219"/>
      <c r="F12" s="218">
        <f>ROUND(有形固定資産!F12/1000,0)</f>
        <v>39740</v>
      </c>
      <c r="G12" s="219"/>
      <c r="H12" s="218">
        <f>ROUND(有形固定資産!H12/1000,0)</f>
        <v>26996</v>
      </c>
      <c r="I12" s="219"/>
      <c r="J12" s="218">
        <f>ROUND(有形固定資産!J12/1000,0)</f>
        <v>5232121</v>
      </c>
      <c r="K12" s="219"/>
      <c r="L12" s="218">
        <f>ROUND(有形固定資産!L12/1000,0)</f>
        <v>2931777</v>
      </c>
      <c r="M12" s="219"/>
      <c r="N12" s="218">
        <f>ROUND(有形固定資産!N12/1000,0)</f>
        <v>141075</v>
      </c>
      <c r="O12" s="219"/>
      <c r="P12" s="218">
        <f>ROUND(有形固定資産!P12/1000,0)</f>
        <v>2300344</v>
      </c>
      <c r="Q12" s="219"/>
      <c r="R12" s="98"/>
    </row>
    <row r="13" spans="1:19" ht="14.15" customHeight="1" x14ac:dyDescent="0.2">
      <c r="B13" s="214" t="s">
        <v>29</v>
      </c>
      <c r="C13" s="214"/>
      <c r="D13" s="218">
        <f>ROUND(有形固定資産!D13/1000,0)</f>
        <v>587166</v>
      </c>
      <c r="E13" s="219"/>
      <c r="F13" s="218">
        <f>ROUND(有形固定資産!F13/1000,0)</f>
        <v>23608</v>
      </c>
      <c r="G13" s="219"/>
      <c r="H13" s="218">
        <f>ROUND(有形固定資産!H13/1000,0)</f>
        <v>0</v>
      </c>
      <c r="I13" s="219"/>
      <c r="J13" s="218">
        <f>ROUND(有形固定資産!J13/1000,0)</f>
        <v>610774</v>
      </c>
      <c r="K13" s="219"/>
      <c r="L13" s="218">
        <f>ROUND(有形固定資産!L13/1000,0)</f>
        <v>276815</v>
      </c>
      <c r="M13" s="219"/>
      <c r="N13" s="218">
        <f>ROUND(有形固定資産!N13/1000,0)</f>
        <v>30744</v>
      </c>
      <c r="O13" s="219"/>
      <c r="P13" s="218">
        <f>ROUND(有形固定資産!P13/1000,0)</f>
        <v>333959</v>
      </c>
      <c r="Q13" s="219"/>
      <c r="R13" s="98"/>
    </row>
    <row r="14" spans="1:19" ht="14.15" customHeight="1" x14ac:dyDescent="0.2">
      <c r="B14" s="224" t="s">
        <v>30</v>
      </c>
      <c r="C14" s="224"/>
      <c r="D14" s="218">
        <f>ROUND(有形固定資産!D14/1000,0)</f>
        <v>0</v>
      </c>
      <c r="E14" s="219"/>
      <c r="F14" s="218">
        <f>ROUND(有形固定資産!F14/1000,0)</f>
        <v>0</v>
      </c>
      <c r="G14" s="219"/>
      <c r="H14" s="218">
        <f>ROUND(有形固定資産!H14/1000,0)</f>
        <v>0</v>
      </c>
      <c r="I14" s="219"/>
      <c r="J14" s="218">
        <f>ROUND(有形固定資産!J14/1000,0)</f>
        <v>0</v>
      </c>
      <c r="K14" s="219"/>
      <c r="L14" s="218">
        <f>ROUND(有形固定資産!L14/1000,0)</f>
        <v>0</v>
      </c>
      <c r="M14" s="219"/>
      <c r="N14" s="218">
        <f>ROUND(有形固定資産!N14/1000,0)</f>
        <v>0</v>
      </c>
      <c r="O14" s="219"/>
      <c r="P14" s="218">
        <f>ROUND(有形固定資産!P14/1000,0)</f>
        <v>0</v>
      </c>
      <c r="Q14" s="219"/>
      <c r="R14" s="98"/>
    </row>
    <row r="15" spans="1:19" ht="14.15" customHeight="1" x14ac:dyDescent="0.2">
      <c r="B15" s="226" t="s">
        <v>31</v>
      </c>
      <c r="C15" s="226"/>
      <c r="D15" s="218">
        <f>ROUND(有形固定資産!D15/1000,0)</f>
        <v>0</v>
      </c>
      <c r="E15" s="219"/>
      <c r="F15" s="218">
        <f>ROUND(有形固定資産!F15/1000,0)</f>
        <v>0</v>
      </c>
      <c r="G15" s="219"/>
      <c r="H15" s="218">
        <f>ROUND(有形固定資産!H15/1000,0)</f>
        <v>0</v>
      </c>
      <c r="I15" s="219"/>
      <c r="J15" s="218">
        <f>ROUND(有形固定資産!J15/1000,0)</f>
        <v>0</v>
      </c>
      <c r="K15" s="219"/>
      <c r="L15" s="218">
        <f>ROUND(有形固定資産!L15/1000,0)</f>
        <v>0</v>
      </c>
      <c r="M15" s="219"/>
      <c r="N15" s="218">
        <f>ROUND(有形固定資産!N15/1000,0)</f>
        <v>0</v>
      </c>
      <c r="O15" s="219"/>
      <c r="P15" s="218">
        <f>ROUND(有形固定資産!P15/1000,0)</f>
        <v>0</v>
      </c>
      <c r="Q15" s="219"/>
      <c r="R15" s="98"/>
    </row>
    <row r="16" spans="1:19" ht="14.15" customHeight="1" x14ac:dyDescent="0.2">
      <c r="B16" s="224" t="s">
        <v>32</v>
      </c>
      <c r="C16" s="224"/>
      <c r="D16" s="218">
        <f>ROUND(有形固定資産!D16/1000,0)</f>
        <v>0</v>
      </c>
      <c r="E16" s="219"/>
      <c r="F16" s="218">
        <f>ROUND(有形固定資産!F16/1000,0)</f>
        <v>0</v>
      </c>
      <c r="G16" s="219"/>
      <c r="H16" s="218">
        <f>ROUND(有形固定資産!H16/1000,0)</f>
        <v>0</v>
      </c>
      <c r="I16" s="219"/>
      <c r="J16" s="218">
        <f>ROUND(有形固定資産!J16/1000,0)</f>
        <v>0</v>
      </c>
      <c r="K16" s="219"/>
      <c r="L16" s="218">
        <f>ROUND(有形固定資産!L16/1000,0)</f>
        <v>0</v>
      </c>
      <c r="M16" s="219"/>
      <c r="N16" s="218">
        <f>ROUND(有形固定資産!N16/1000,0)</f>
        <v>0</v>
      </c>
      <c r="O16" s="219"/>
      <c r="P16" s="218">
        <f>ROUND(有形固定資産!P16/1000,0)</f>
        <v>0</v>
      </c>
      <c r="Q16" s="219"/>
      <c r="R16" s="98"/>
    </row>
    <row r="17" spans="2:18" ht="14.15" customHeight="1" x14ac:dyDescent="0.2">
      <c r="B17" s="215" t="s">
        <v>33</v>
      </c>
      <c r="C17" s="215"/>
      <c r="D17" s="218">
        <f>ROUND(有形固定資産!D17/1000,0)</f>
        <v>0</v>
      </c>
      <c r="E17" s="219"/>
      <c r="F17" s="218">
        <f>ROUND(有形固定資産!F17/1000,0)</f>
        <v>0</v>
      </c>
      <c r="G17" s="219"/>
      <c r="H17" s="218">
        <f>ROUND(有形固定資産!H17/1000,0)</f>
        <v>0</v>
      </c>
      <c r="I17" s="219"/>
      <c r="J17" s="218">
        <f>ROUND(有形固定資産!J17/1000,0)</f>
        <v>0</v>
      </c>
      <c r="K17" s="219"/>
      <c r="L17" s="218">
        <f>ROUND(有形固定資産!L17/1000,0)</f>
        <v>0</v>
      </c>
      <c r="M17" s="219"/>
      <c r="N17" s="218">
        <f>ROUND(有形固定資産!N17/1000,0)</f>
        <v>0</v>
      </c>
      <c r="O17" s="219"/>
      <c r="P17" s="218">
        <f>ROUND(有形固定資産!P17/1000,0)</f>
        <v>0</v>
      </c>
      <c r="Q17" s="219"/>
      <c r="R17" s="98"/>
    </row>
    <row r="18" spans="2:18" ht="14.15" customHeight="1" x14ac:dyDescent="0.2">
      <c r="B18" s="215" t="s">
        <v>34</v>
      </c>
      <c r="C18" s="215"/>
      <c r="D18" s="218">
        <f>ROUND(有形固定資産!D18/1000,0)</f>
        <v>0</v>
      </c>
      <c r="E18" s="219"/>
      <c r="F18" s="218">
        <f>ROUND(有形固定資産!F18/1000,0)</f>
        <v>24619</v>
      </c>
      <c r="G18" s="219"/>
      <c r="H18" s="218">
        <f>ROUND(有形固定資産!H18/1000,0)</f>
        <v>0</v>
      </c>
      <c r="I18" s="219"/>
      <c r="J18" s="218">
        <f>ROUND(有形固定資産!J18/1000,0)</f>
        <v>24619</v>
      </c>
      <c r="K18" s="219"/>
      <c r="L18" s="218">
        <f>ROUND(有形固定資産!L18/1000,0)</f>
        <v>0</v>
      </c>
      <c r="M18" s="219"/>
      <c r="N18" s="218">
        <f>ROUND(有形固定資産!N18/1000,0)</f>
        <v>0</v>
      </c>
      <c r="O18" s="219"/>
      <c r="P18" s="218">
        <f>ROUND(有形固定資産!P18/1000,0)</f>
        <v>24619</v>
      </c>
      <c r="Q18" s="219"/>
      <c r="R18" s="98"/>
    </row>
    <row r="19" spans="2:18" ht="14.15" customHeight="1" x14ac:dyDescent="0.2">
      <c r="B19" s="237" t="s">
        <v>35</v>
      </c>
      <c r="C19" s="237"/>
      <c r="D19" s="218">
        <f>ROUND(有形固定資産!D19/1000,0)</f>
        <v>8132556</v>
      </c>
      <c r="E19" s="219"/>
      <c r="F19" s="218">
        <f>ROUND(有形固定資産!F19/1000,0)</f>
        <v>230735</v>
      </c>
      <c r="G19" s="219"/>
      <c r="H19" s="218">
        <f>ROUND(有形固定資産!H19/1000,0)</f>
        <v>72961</v>
      </c>
      <c r="I19" s="219"/>
      <c r="J19" s="218">
        <f>ROUND(有形固定資産!J19/1000,0)</f>
        <v>8290330</v>
      </c>
      <c r="K19" s="219"/>
      <c r="L19" s="218">
        <f>ROUND(有形固定資産!L19/1000,0)</f>
        <v>5406480</v>
      </c>
      <c r="M19" s="219"/>
      <c r="N19" s="218">
        <f>ROUND(有形固定資産!N19/1000,0)</f>
        <v>200821</v>
      </c>
      <c r="O19" s="219"/>
      <c r="P19" s="218">
        <f>ROUND(有形固定資産!P19/1000,0)</f>
        <v>2883850</v>
      </c>
      <c r="Q19" s="219"/>
      <c r="R19" s="98"/>
    </row>
    <row r="20" spans="2:18" ht="14.15" customHeight="1" x14ac:dyDescent="0.2">
      <c r="B20" s="214" t="s">
        <v>36</v>
      </c>
      <c r="C20" s="214"/>
      <c r="D20" s="218">
        <f>ROUND(有形固定資産!D20/1000,0)</f>
        <v>57110</v>
      </c>
      <c r="E20" s="219"/>
      <c r="F20" s="218">
        <f>ROUND(有形固定資産!F20/1000,0)</f>
        <v>418</v>
      </c>
      <c r="G20" s="219"/>
      <c r="H20" s="218">
        <f>ROUND(有形固定資産!H20/1000,0)</f>
        <v>0</v>
      </c>
      <c r="I20" s="219"/>
      <c r="J20" s="218">
        <f>ROUND(有形固定資産!J20/1000,0)</f>
        <v>57528</v>
      </c>
      <c r="K20" s="219"/>
      <c r="L20" s="218">
        <f>ROUND(有形固定資産!L20/1000,0)</f>
        <v>0</v>
      </c>
      <c r="M20" s="219"/>
      <c r="N20" s="218">
        <f>ROUND(有形固定資産!N20/1000,0)</f>
        <v>0</v>
      </c>
      <c r="O20" s="219"/>
      <c r="P20" s="218">
        <f>ROUND(有形固定資産!P20/1000,0)</f>
        <v>57528</v>
      </c>
      <c r="Q20" s="219"/>
      <c r="R20" s="98"/>
    </row>
    <row r="21" spans="2:18" ht="14.15" customHeight="1" x14ac:dyDescent="0.2">
      <c r="B21" s="215" t="s">
        <v>37</v>
      </c>
      <c r="C21" s="215"/>
      <c r="D21" s="218">
        <f>ROUND(有形固定資産!D21/1000,0)</f>
        <v>23845</v>
      </c>
      <c r="E21" s="219"/>
      <c r="F21" s="218">
        <f>ROUND(有形固定資産!F21/1000,0)</f>
        <v>0</v>
      </c>
      <c r="G21" s="219"/>
      <c r="H21" s="218">
        <f>ROUND(有形固定資産!H21/1000,0)</f>
        <v>0</v>
      </c>
      <c r="I21" s="219"/>
      <c r="J21" s="218">
        <f>ROUND(有形固定資産!J21/1000,0)</f>
        <v>23845</v>
      </c>
      <c r="K21" s="219"/>
      <c r="L21" s="218">
        <f>ROUND(有形固定資産!L21/1000,0)</f>
        <v>15194</v>
      </c>
      <c r="M21" s="219"/>
      <c r="N21" s="218">
        <f>ROUND(有形固定資産!N21/1000,0)</f>
        <v>869</v>
      </c>
      <c r="O21" s="219"/>
      <c r="P21" s="218">
        <f>ROUND(有形固定資産!P21/1000,0)</f>
        <v>8651</v>
      </c>
      <c r="Q21" s="219"/>
      <c r="R21" s="98"/>
    </row>
    <row r="22" spans="2:18" ht="14.15" customHeight="1" x14ac:dyDescent="0.2">
      <c r="B22" s="214" t="s">
        <v>29</v>
      </c>
      <c r="C22" s="214"/>
      <c r="D22" s="218">
        <f>ROUND(有形固定資産!D22/1000,0)</f>
        <v>8008633</v>
      </c>
      <c r="E22" s="219"/>
      <c r="F22" s="218">
        <f>ROUND(有形固定資産!F22/1000,0)</f>
        <v>184185</v>
      </c>
      <c r="G22" s="219"/>
      <c r="H22" s="218">
        <f>ROUND(有形固定資産!H22/1000,0)</f>
        <v>14996</v>
      </c>
      <c r="I22" s="219"/>
      <c r="J22" s="218">
        <f>ROUND(有形固定資産!J22/1000,0)</f>
        <v>8177822</v>
      </c>
      <c r="K22" s="219"/>
      <c r="L22" s="218">
        <f>ROUND(有形固定資産!L22/1000,0)</f>
        <v>5391285</v>
      </c>
      <c r="M22" s="219"/>
      <c r="N22" s="218">
        <f>ROUND(有形固定資産!N22/1000,0)</f>
        <v>199953</v>
      </c>
      <c r="O22" s="219"/>
      <c r="P22" s="218">
        <f>ROUND(有形固定資産!P22/1000,0)</f>
        <v>2786536</v>
      </c>
      <c r="Q22" s="219"/>
      <c r="R22" s="98"/>
    </row>
    <row r="23" spans="2:18" ht="14.15" customHeight="1" x14ac:dyDescent="0.2">
      <c r="B23" s="214" t="s">
        <v>33</v>
      </c>
      <c r="C23" s="214"/>
      <c r="D23" s="218">
        <f>ROUND(有形固定資産!D23/1000,0)</f>
        <v>0</v>
      </c>
      <c r="E23" s="219"/>
      <c r="F23" s="218">
        <f>ROUND(有形固定資産!F23/1000,0)</f>
        <v>0</v>
      </c>
      <c r="G23" s="219"/>
      <c r="H23" s="218">
        <f>ROUND(有形固定資産!H23/1000,0)</f>
        <v>0</v>
      </c>
      <c r="I23" s="219"/>
      <c r="J23" s="218">
        <f>ROUND(有形固定資産!J23/1000,0)</f>
        <v>0</v>
      </c>
      <c r="K23" s="219"/>
      <c r="L23" s="218">
        <f>ROUND(有形固定資産!L23/1000,0)</f>
        <v>0</v>
      </c>
      <c r="M23" s="219"/>
      <c r="N23" s="218">
        <f>ROUND(有形固定資産!N23/1000,0)</f>
        <v>0</v>
      </c>
      <c r="O23" s="219"/>
      <c r="P23" s="218">
        <f>ROUND(有形固定資産!P23/1000,0)</f>
        <v>0</v>
      </c>
      <c r="Q23" s="219"/>
      <c r="R23" s="98"/>
    </row>
    <row r="24" spans="2:18" ht="14.15" customHeight="1" x14ac:dyDescent="0.2">
      <c r="B24" s="215" t="s">
        <v>34</v>
      </c>
      <c r="C24" s="215"/>
      <c r="D24" s="218">
        <f>ROUND(有形固定資産!D24/1000,0)</f>
        <v>42968</v>
      </c>
      <c r="E24" s="219"/>
      <c r="F24" s="218">
        <f>ROUND(有形固定資産!F24/1000,0)</f>
        <v>46132</v>
      </c>
      <c r="G24" s="219"/>
      <c r="H24" s="218">
        <f>ROUND(有形固定資産!H24/1000,0)</f>
        <v>57965</v>
      </c>
      <c r="I24" s="219"/>
      <c r="J24" s="218">
        <f>ROUND(有形固定資産!J24/1000,0)</f>
        <v>31136</v>
      </c>
      <c r="K24" s="219"/>
      <c r="L24" s="218">
        <f>ROUND(有形固定資産!L24/1000,0)</f>
        <v>0</v>
      </c>
      <c r="M24" s="219"/>
      <c r="N24" s="218">
        <f>ROUND(有形固定資産!N24/1000,0)</f>
        <v>0</v>
      </c>
      <c r="O24" s="219"/>
      <c r="P24" s="218">
        <f>ROUND(有形固定資産!P24/1000,0)</f>
        <v>31136</v>
      </c>
      <c r="Q24" s="219"/>
      <c r="R24" s="98"/>
    </row>
    <row r="25" spans="2:18" ht="14.15" customHeight="1" x14ac:dyDescent="0.2">
      <c r="B25" s="214" t="s">
        <v>38</v>
      </c>
      <c r="C25" s="214"/>
      <c r="D25" s="218">
        <f>ROUND(有形固定資産!D25/1000,0)</f>
        <v>783889</v>
      </c>
      <c r="E25" s="219"/>
      <c r="F25" s="218">
        <f>ROUND(有形固定資産!F25/1000,0)</f>
        <v>11176</v>
      </c>
      <c r="G25" s="219"/>
      <c r="H25" s="218">
        <f>ROUND(有形固定資産!H25/1000,0)</f>
        <v>0</v>
      </c>
      <c r="I25" s="219"/>
      <c r="J25" s="218">
        <f>ROUND(有形固定資産!J25/1000,0)</f>
        <v>795065</v>
      </c>
      <c r="K25" s="219"/>
      <c r="L25" s="218">
        <f>ROUND(有形固定資産!L25/1000,0)</f>
        <v>665285</v>
      </c>
      <c r="M25" s="219"/>
      <c r="N25" s="218">
        <f>ROUND(有形固定資産!N25/1000,0)</f>
        <v>60460</v>
      </c>
      <c r="O25" s="219"/>
      <c r="P25" s="218">
        <f>ROUND(有形固定資産!P25/1000,0)</f>
        <v>129779</v>
      </c>
      <c r="Q25" s="219"/>
      <c r="R25" s="98"/>
    </row>
    <row r="26" spans="2:18" ht="14.15" customHeight="1" x14ac:dyDescent="0.2">
      <c r="B26" s="234" t="s">
        <v>9</v>
      </c>
      <c r="C26" s="235"/>
      <c r="D26" s="218">
        <f>ROUND(有形固定資産!D26/1000,0)</f>
        <v>14833437</v>
      </c>
      <c r="E26" s="219"/>
      <c r="F26" s="218">
        <f>ROUND(有形固定資産!F26/1000,0)</f>
        <v>330961</v>
      </c>
      <c r="G26" s="219"/>
      <c r="H26" s="218">
        <f>ROUND(有形固定資産!H26/1000,0)</f>
        <v>99957</v>
      </c>
      <c r="I26" s="219"/>
      <c r="J26" s="218">
        <f>ROUND(有形固定資産!J26/1000,0)</f>
        <v>15064441</v>
      </c>
      <c r="K26" s="219"/>
      <c r="L26" s="218">
        <f>ROUND(有形固定資産!L26/1000,0)</f>
        <v>9280357</v>
      </c>
      <c r="M26" s="219"/>
      <c r="N26" s="218">
        <f>ROUND(有形固定資産!N26/1000,0)</f>
        <v>433101</v>
      </c>
      <c r="O26" s="219"/>
      <c r="P26" s="218">
        <f>ROUND(有形固定資産!P26/1000,0)</f>
        <v>5784084</v>
      </c>
      <c r="Q26" s="219"/>
      <c r="R26" s="98"/>
    </row>
    <row r="27" spans="2:18" ht="8.4" customHeight="1" x14ac:dyDescent="0.2">
      <c r="B27" s="7"/>
      <c r="C27" s="8"/>
      <c r="D27" s="99"/>
      <c r="E27" s="99"/>
      <c r="F27" s="99"/>
      <c r="G27" s="99"/>
      <c r="H27" s="99"/>
      <c r="I27" s="99"/>
      <c r="J27" s="99"/>
      <c r="K27" s="99"/>
      <c r="L27" s="100"/>
      <c r="M27" s="100"/>
      <c r="N27" s="100"/>
      <c r="O27" s="100"/>
      <c r="P27" s="101"/>
      <c r="Q27" s="101"/>
      <c r="R27" s="101"/>
    </row>
    <row r="28" spans="2:18" ht="20.25" customHeight="1" x14ac:dyDescent="0.2">
      <c r="B28" s="9" t="s">
        <v>161</v>
      </c>
      <c r="C28" s="10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102"/>
      <c r="P28" s="102"/>
      <c r="Q28" s="102"/>
      <c r="R28" s="89" t="s">
        <v>174</v>
      </c>
    </row>
    <row r="29" spans="2:18" ht="12.9" customHeight="1" x14ac:dyDescent="0.2">
      <c r="B29" s="233" t="s">
        <v>17</v>
      </c>
      <c r="C29" s="233"/>
      <c r="D29" s="247" t="s">
        <v>39</v>
      </c>
      <c r="E29" s="247"/>
      <c r="F29" s="247" t="s">
        <v>40</v>
      </c>
      <c r="G29" s="247"/>
      <c r="H29" s="247" t="s">
        <v>41</v>
      </c>
      <c r="I29" s="247"/>
      <c r="J29" s="247" t="s">
        <v>42</v>
      </c>
      <c r="K29" s="247"/>
      <c r="L29" s="247" t="s">
        <v>43</v>
      </c>
      <c r="M29" s="247"/>
      <c r="N29" s="247" t="s">
        <v>44</v>
      </c>
      <c r="O29" s="247"/>
      <c r="P29" s="247" t="s">
        <v>45</v>
      </c>
      <c r="Q29" s="247"/>
      <c r="R29" s="247" t="s">
        <v>46</v>
      </c>
    </row>
    <row r="30" spans="2:18" ht="12.9" customHeight="1" x14ac:dyDescent="0.2">
      <c r="B30" s="233"/>
      <c r="C30" s="233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</row>
    <row r="31" spans="2:18" ht="14.15" customHeight="1" x14ac:dyDescent="0.2">
      <c r="B31" s="228" t="s">
        <v>25</v>
      </c>
      <c r="C31" s="229"/>
      <c r="D31" s="209">
        <f>ROUND(有形固定資産!D31/1000,0)</f>
        <v>501017</v>
      </c>
      <c r="E31" s="210"/>
      <c r="F31" s="209">
        <f>ROUND(有形固定資産!F31/1000,0)</f>
        <v>741213</v>
      </c>
      <c r="G31" s="210"/>
      <c r="H31" s="209">
        <f>ROUND(有形固定資産!H31/1000,0)</f>
        <v>489679</v>
      </c>
      <c r="I31" s="210"/>
      <c r="J31" s="209">
        <f>ROUND(有形固定資産!J31/1000,0)</f>
        <v>95309</v>
      </c>
      <c r="K31" s="210"/>
      <c r="L31" s="209">
        <f>ROUND(有形固定資産!L31/1000,0)</f>
        <v>479431</v>
      </c>
      <c r="M31" s="210"/>
      <c r="N31" s="209">
        <f>ROUND(有形固定資産!N31/1000,0)</f>
        <v>2167</v>
      </c>
      <c r="O31" s="210"/>
      <c r="P31" s="209">
        <f>ROUND(有形固定資産!P31/1000,0)</f>
        <v>461638</v>
      </c>
      <c r="Q31" s="210"/>
      <c r="R31" s="97">
        <f>ROUND(有形固定資産!R31/1000,0)</f>
        <v>2770454</v>
      </c>
    </row>
    <row r="32" spans="2:18" ht="14.15" customHeight="1" x14ac:dyDescent="0.2">
      <c r="B32" s="215" t="s">
        <v>36</v>
      </c>
      <c r="C32" s="215"/>
      <c r="D32" s="209">
        <f>ROUND(有形固定資産!D32/1000,0)</f>
        <v>6178</v>
      </c>
      <c r="E32" s="210"/>
      <c r="F32" s="209">
        <f>ROUND(有形固定資産!F32/1000,0)</f>
        <v>34461</v>
      </c>
      <c r="G32" s="210"/>
      <c r="H32" s="209">
        <f>ROUND(有形固定資産!H32/1000,0)</f>
        <v>5658</v>
      </c>
      <c r="I32" s="210"/>
      <c r="J32" s="209">
        <f>ROUND(有形固定資産!J32/1000,0)</f>
        <v>0</v>
      </c>
      <c r="K32" s="210"/>
      <c r="L32" s="209">
        <f>ROUND(有形固定資産!L32/1000,0)</f>
        <v>3347</v>
      </c>
      <c r="M32" s="210"/>
      <c r="N32" s="209">
        <f>ROUND(有形固定資産!N32/1000,0)</f>
        <v>0</v>
      </c>
      <c r="O32" s="210"/>
      <c r="P32" s="209">
        <f>ROUND(有形固定資産!P32/1000,0)</f>
        <v>61887</v>
      </c>
      <c r="Q32" s="210"/>
      <c r="R32" s="97">
        <f>ROUND(有形固定資産!R32/1000,0)</f>
        <v>111532</v>
      </c>
    </row>
    <row r="33" spans="2:19" ht="14.15" customHeight="1" x14ac:dyDescent="0.2">
      <c r="B33" s="215" t="s">
        <v>27</v>
      </c>
      <c r="C33" s="215"/>
      <c r="D33" s="209">
        <f>ROUND(有形固定資産!D33/1000,0)</f>
        <v>0</v>
      </c>
      <c r="E33" s="210"/>
      <c r="F33" s="209">
        <f>ROUND(有形固定資産!F33/1000,0)</f>
        <v>0</v>
      </c>
      <c r="G33" s="210"/>
      <c r="H33" s="209">
        <f>ROUND(有形固定資産!H33/1000,0)</f>
        <v>0</v>
      </c>
      <c r="I33" s="210"/>
      <c r="J33" s="209">
        <f>ROUND(有形固定資産!J33/1000,0)</f>
        <v>0</v>
      </c>
      <c r="K33" s="210"/>
      <c r="L33" s="209">
        <f>ROUND(有形固定資産!L33/1000,0)</f>
        <v>0</v>
      </c>
      <c r="M33" s="210"/>
      <c r="N33" s="209">
        <f>ROUND(有形固定資産!N33/1000,0)</f>
        <v>0</v>
      </c>
      <c r="O33" s="210"/>
      <c r="P33" s="209">
        <f>ROUND(有形固定資産!P33/1000,0)</f>
        <v>0</v>
      </c>
      <c r="Q33" s="210"/>
      <c r="R33" s="97">
        <f>ROUND(有形固定資産!R33/1000,0)</f>
        <v>0</v>
      </c>
    </row>
    <row r="34" spans="2:19" ht="14.15" customHeight="1" x14ac:dyDescent="0.2">
      <c r="B34" s="214" t="s">
        <v>28</v>
      </c>
      <c r="C34" s="214"/>
      <c r="D34" s="209">
        <f>ROUND(有形固定資産!D34/1000,0)</f>
        <v>416832</v>
      </c>
      <c r="E34" s="210"/>
      <c r="F34" s="209">
        <f>ROUND(有形固定資産!F34/1000,0)</f>
        <v>703878</v>
      </c>
      <c r="G34" s="210"/>
      <c r="H34" s="209">
        <f>ROUND(有形固定資産!H34/1000,0)</f>
        <v>398429</v>
      </c>
      <c r="I34" s="210"/>
      <c r="J34" s="209">
        <f>ROUND(有形固定資産!J34/1000,0)</f>
        <v>10804</v>
      </c>
      <c r="K34" s="210"/>
      <c r="L34" s="209">
        <f>ROUND(有形固定資産!L34/1000,0)</f>
        <v>373403</v>
      </c>
      <c r="M34" s="210"/>
      <c r="N34" s="209">
        <f>ROUND(有形固定資産!N34/1000,0)</f>
        <v>705</v>
      </c>
      <c r="O34" s="210"/>
      <c r="P34" s="209">
        <f>ROUND(有形固定資産!P34/1000,0)</f>
        <v>396294</v>
      </c>
      <c r="Q34" s="210"/>
      <c r="R34" s="97">
        <f>ROUND(有形固定資産!R34/1000,0)</f>
        <v>2300344</v>
      </c>
    </row>
    <row r="35" spans="2:19" ht="14.15" customHeight="1" x14ac:dyDescent="0.2">
      <c r="B35" s="215" t="s">
        <v>29</v>
      </c>
      <c r="C35" s="215"/>
      <c r="D35" s="209">
        <f>ROUND(有形固定資産!D35/1000,0)</f>
        <v>78007</v>
      </c>
      <c r="E35" s="210"/>
      <c r="F35" s="209">
        <f>ROUND(有形固定資産!F35/1000,0)</f>
        <v>2874</v>
      </c>
      <c r="G35" s="210"/>
      <c r="H35" s="209">
        <f>ROUND(有形固定資産!H35/1000,0)</f>
        <v>75493</v>
      </c>
      <c r="I35" s="210"/>
      <c r="J35" s="209">
        <f>ROUND(有形固定資産!J35/1000,0)</f>
        <v>84506</v>
      </c>
      <c r="K35" s="210"/>
      <c r="L35" s="209">
        <f>ROUND(有形固定資産!L35/1000,0)</f>
        <v>88161</v>
      </c>
      <c r="M35" s="210"/>
      <c r="N35" s="209">
        <f>ROUND(有形固定資産!N35/1000,0)</f>
        <v>1462</v>
      </c>
      <c r="O35" s="210"/>
      <c r="P35" s="209">
        <f>ROUND(有形固定資産!P35/1000,0)</f>
        <v>3457</v>
      </c>
      <c r="Q35" s="210"/>
      <c r="R35" s="97">
        <f>ROUND(有形固定資産!R35/1000,0)</f>
        <v>333959</v>
      </c>
    </row>
    <row r="36" spans="2:19" ht="14.15" customHeight="1" x14ac:dyDescent="0.2">
      <c r="B36" s="224" t="s">
        <v>30</v>
      </c>
      <c r="C36" s="224"/>
      <c r="D36" s="209">
        <f>ROUND(有形固定資産!D36/1000,0)</f>
        <v>0</v>
      </c>
      <c r="E36" s="210"/>
      <c r="F36" s="209">
        <f>ROUND(有形固定資産!F36/1000,0)</f>
        <v>0</v>
      </c>
      <c r="G36" s="210"/>
      <c r="H36" s="209">
        <f>ROUND(有形固定資産!H36/1000,0)</f>
        <v>0</v>
      </c>
      <c r="I36" s="210"/>
      <c r="J36" s="209">
        <f>ROUND(有形固定資産!J36/1000,0)</f>
        <v>0</v>
      </c>
      <c r="K36" s="210"/>
      <c r="L36" s="209">
        <f>ROUND(有形固定資産!L36/1000,0)</f>
        <v>0</v>
      </c>
      <c r="M36" s="210"/>
      <c r="N36" s="209">
        <f>ROUND(有形固定資産!N36/1000,0)</f>
        <v>0</v>
      </c>
      <c r="O36" s="210"/>
      <c r="P36" s="209">
        <f>ROUND(有形固定資産!P36/1000,0)</f>
        <v>0</v>
      </c>
      <c r="Q36" s="210"/>
      <c r="R36" s="97">
        <f>ROUND(有形固定資産!R36/1000,0)</f>
        <v>0</v>
      </c>
    </row>
    <row r="37" spans="2:19" ht="14.15" customHeight="1" x14ac:dyDescent="0.2">
      <c r="B37" s="226" t="s">
        <v>31</v>
      </c>
      <c r="C37" s="226"/>
      <c r="D37" s="209">
        <f>ROUND(有形固定資産!D37/1000,0)</f>
        <v>0</v>
      </c>
      <c r="E37" s="210"/>
      <c r="F37" s="209">
        <f>ROUND(有形固定資産!F37/1000,0)</f>
        <v>0</v>
      </c>
      <c r="G37" s="210"/>
      <c r="H37" s="209">
        <f>ROUND(有形固定資産!H37/1000,0)</f>
        <v>0</v>
      </c>
      <c r="I37" s="210"/>
      <c r="J37" s="209">
        <f>ROUND(有形固定資産!J37/1000,0)</f>
        <v>0</v>
      </c>
      <c r="K37" s="210"/>
      <c r="L37" s="209">
        <f>ROUND(有形固定資産!L37/1000,0)</f>
        <v>0</v>
      </c>
      <c r="M37" s="210"/>
      <c r="N37" s="209">
        <f>ROUND(有形固定資産!N37/1000,0)</f>
        <v>0</v>
      </c>
      <c r="O37" s="210"/>
      <c r="P37" s="209">
        <f>ROUND(有形固定資産!P37/1000,0)</f>
        <v>0</v>
      </c>
      <c r="Q37" s="210"/>
      <c r="R37" s="97">
        <f>ROUND(有形固定資産!R37/1000,0)</f>
        <v>0</v>
      </c>
    </row>
    <row r="38" spans="2:19" ht="14.15" customHeight="1" x14ac:dyDescent="0.2">
      <c r="B38" s="224" t="s">
        <v>32</v>
      </c>
      <c r="C38" s="224"/>
      <c r="D38" s="209">
        <f>ROUND(有形固定資産!D38/1000,0)</f>
        <v>0</v>
      </c>
      <c r="E38" s="210"/>
      <c r="F38" s="209">
        <f>ROUND(有形固定資産!F38/1000,0)</f>
        <v>0</v>
      </c>
      <c r="G38" s="210"/>
      <c r="H38" s="209">
        <f>ROUND(有形固定資産!H38/1000,0)</f>
        <v>0</v>
      </c>
      <c r="I38" s="210"/>
      <c r="J38" s="209">
        <f>ROUND(有形固定資産!J38/1000,0)</f>
        <v>0</v>
      </c>
      <c r="K38" s="210"/>
      <c r="L38" s="209">
        <f>ROUND(有形固定資産!L38/1000,0)</f>
        <v>0</v>
      </c>
      <c r="M38" s="210"/>
      <c r="N38" s="209">
        <f>ROUND(有形固定資産!N38/1000,0)</f>
        <v>0</v>
      </c>
      <c r="O38" s="210"/>
      <c r="P38" s="209">
        <f>ROUND(有形固定資産!P38/1000,0)</f>
        <v>0</v>
      </c>
      <c r="Q38" s="210"/>
      <c r="R38" s="97">
        <f>ROUND(有形固定資産!R38/1000,0)</f>
        <v>0</v>
      </c>
    </row>
    <row r="39" spans="2:19" ht="14.15" customHeight="1" x14ac:dyDescent="0.2">
      <c r="B39" s="215" t="s">
        <v>33</v>
      </c>
      <c r="C39" s="215"/>
      <c r="D39" s="209">
        <f>ROUND(有形固定資産!D39/1000,0)</f>
        <v>0</v>
      </c>
      <c r="E39" s="210"/>
      <c r="F39" s="209">
        <f>ROUND(有形固定資産!F39/1000,0)</f>
        <v>0</v>
      </c>
      <c r="G39" s="210"/>
      <c r="H39" s="209">
        <f>ROUND(有形固定資産!H39/1000,0)</f>
        <v>0</v>
      </c>
      <c r="I39" s="210"/>
      <c r="J39" s="209">
        <f>ROUND(有形固定資産!J39/1000,0)</f>
        <v>0</v>
      </c>
      <c r="K39" s="210"/>
      <c r="L39" s="209">
        <f>ROUND(有形固定資産!L39/1000,0)</f>
        <v>0</v>
      </c>
      <c r="M39" s="210"/>
      <c r="N39" s="209">
        <f>ROUND(有形固定資産!N39/1000,0)</f>
        <v>0</v>
      </c>
      <c r="O39" s="210"/>
      <c r="P39" s="209">
        <f>ROUND(有形固定資産!P39/1000,0)</f>
        <v>0</v>
      </c>
      <c r="Q39" s="210"/>
      <c r="R39" s="97">
        <f>ROUND(有形固定資産!R39/1000,0)</f>
        <v>0</v>
      </c>
    </row>
    <row r="40" spans="2:19" ht="14.15" customHeight="1" x14ac:dyDescent="0.2">
      <c r="B40" s="215" t="s">
        <v>34</v>
      </c>
      <c r="C40" s="215"/>
      <c r="D40" s="209">
        <f>ROUND(有形固定資産!D40/1000,0)</f>
        <v>0</v>
      </c>
      <c r="E40" s="210"/>
      <c r="F40" s="209">
        <f>ROUND(有形固定資産!F40/1000,0)</f>
        <v>0</v>
      </c>
      <c r="G40" s="210"/>
      <c r="H40" s="209">
        <f>ROUND(有形固定資産!H40/1000,0)</f>
        <v>10099</v>
      </c>
      <c r="I40" s="210"/>
      <c r="J40" s="209">
        <f>ROUND(有形固定資産!J40/1000,0)</f>
        <v>0</v>
      </c>
      <c r="K40" s="210"/>
      <c r="L40" s="209">
        <f>ROUND(有形固定資産!L40/1000,0)</f>
        <v>14520</v>
      </c>
      <c r="M40" s="210"/>
      <c r="N40" s="209">
        <f>ROUND(有形固定資産!N40/1000,0)</f>
        <v>0</v>
      </c>
      <c r="O40" s="210"/>
      <c r="P40" s="209">
        <f>ROUND(有形固定資産!P40/1000,0)</f>
        <v>0</v>
      </c>
      <c r="Q40" s="210"/>
      <c r="R40" s="97">
        <f>ROUND(有形固定資産!R40/1000,0)</f>
        <v>24619</v>
      </c>
    </row>
    <row r="41" spans="2:19" ht="14.15" customHeight="1" x14ac:dyDescent="0.2">
      <c r="B41" s="216" t="s">
        <v>35</v>
      </c>
      <c r="C41" s="217"/>
      <c r="D41" s="209">
        <f>ROUND(有形固定資産!D41/1000,0)</f>
        <v>2185440</v>
      </c>
      <c r="E41" s="210"/>
      <c r="F41" s="209">
        <f>ROUND(有形固定資産!F41/1000,0)</f>
        <v>0</v>
      </c>
      <c r="G41" s="210"/>
      <c r="H41" s="209">
        <f>ROUND(有形固定資産!H41/1000,0)</f>
        <v>0</v>
      </c>
      <c r="I41" s="210"/>
      <c r="J41" s="209">
        <f>ROUND(有形固定資産!J41/1000,0)</f>
        <v>0</v>
      </c>
      <c r="K41" s="210"/>
      <c r="L41" s="209">
        <f>ROUND(有形固定資産!L41/1000,0)</f>
        <v>559800</v>
      </c>
      <c r="M41" s="210"/>
      <c r="N41" s="209">
        <f>ROUND(有形固定資産!N41/1000,0)</f>
        <v>82080</v>
      </c>
      <c r="O41" s="210"/>
      <c r="P41" s="209">
        <f>ROUND(有形固定資産!P41/1000,0)</f>
        <v>56530</v>
      </c>
      <c r="Q41" s="210"/>
      <c r="R41" s="97">
        <f>ROUND(有形固定資産!R41/1000,0)</f>
        <v>2883850</v>
      </c>
      <c r="S41" s="11"/>
    </row>
    <row r="42" spans="2:19" ht="14.15" customHeight="1" x14ac:dyDescent="0.2">
      <c r="B42" s="215" t="s">
        <v>36</v>
      </c>
      <c r="C42" s="215"/>
      <c r="D42" s="209">
        <f>ROUND(有形固定資産!D42/1000,0)</f>
        <v>5880</v>
      </c>
      <c r="E42" s="210"/>
      <c r="F42" s="209">
        <f>ROUND(有形固定資産!F42/1000,0)</f>
        <v>0</v>
      </c>
      <c r="G42" s="210"/>
      <c r="H42" s="209">
        <f>ROUND(有形固定資産!H42/1000,0)</f>
        <v>0</v>
      </c>
      <c r="I42" s="210"/>
      <c r="J42" s="209">
        <f>ROUND(有形固定資産!J42/1000,0)</f>
        <v>0</v>
      </c>
      <c r="K42" s="210"/>
      <c r="L42" s="209">
        <f>ROUND(有形固定資産!L42/1000,0)</f>
        <v>2136</v>
      </c>
      <c r="M42" s="210"/>
      <c r="N42" s="209">
        <f>ROUND(有形固定資産!N42/1000,0)</f>
        <v>0</v>
      </c>
      <c r="O42" s="210"/>
      <c r="P42" s="209">
        <f>ROUND(有形固定資産!P42/1000,0)</f>
        <v>49512</v>
      </c>
      <c r="Q42" s="210"/>
      <c r="R42" s="97">
        <f>ROUND(有形固定資産!R42/1000,0)</f>
        <v>57528</v>
      </c>
    </row>
    <row r="43" spans="2:19" ht="14.15" customHeight="1" x14ac:dyDescent="0.2">
      <c r="B43" s="215" t="s">
        <v>37</v>
      </c>
      <c r="C43" s="215"/>
      <c r="D43" s="209">
        <f>ROUND(有形固定資産!D43/1000,0)</f>
        <v>8651</v>
      </c>
      <c r="E43" s="210"/>
      <c r="F43" s="209">
        <f>ROUND(有形固定資産!F43/1000,0)</f>
        <v>0</v>
      </c>
      <c r="G43" s="210"/>
      <c r="H43" s="209">
        <f>ROUND(有形固定資産!H43/1000,0)</f>
        <v>0</v>
      </c>
      <c r="I43" s="210"/>
      <c r="J43" s="209">
        <f>ROUND(有形固定資産!J43/1000,0)</f>
        <v>0</v>
      </c>
      <c r="K43" s="210"/>
      <c r="L43" s="209">
        <f>ROUND(有形固定資産!L43/1000,0)</f>
        <v>0</v>
      </c>
      <c r="M43" s="210"/>
      <c r="N43" s="209">
        <f>ROUND(有形固定資産!N43/1000,0)</f>
        <v>0</v>
      </c>
      <c r="O43" s="210"/>
      <c r="P43" s="209">
        <f>ROUND(有形固定資産!P43/1000,0)</f>
        <v>0</v>
      </c>
      <c r="Q43" s="210"/>
      <c r="R43" s="97">
        <f>ROUND(有形固定資産!R43/1000,0)</f>
        <v>8651</v>
      </c>
    </row>
    <row r="44" spans="2:19" ht="14.15" customHeight="1" x14ac:dyDescent="0.2">
      <c r="B44" s="214" t="s">
        <v>29</v>
      </c>
      <c r="C44" s="214"/>
      <c r="D44" s="209">
        <f>ROUND(有形固定資産!D44/1000,0)</f>
        <v>2139774</v>
      </c>
      <c r="E44" s="210"/>
      <c r="F44" s="209">
        <f>ROUND(有形固定資産!F44/1000,0)</f>
        <v>0</v>
      </c>
      <c r="G44" s="210"/>
      <c r="H44" s="209">
        <f>ROUND(有形固定資産!H44/1000,0)</f>
        <v>0</v>
      </c>
      <c r="I44" s="210"/>
      <c r="J44" s="209">
        <f>ROUND(有形固定資産!J44/1000,0)</f>
        <v>0</v>
      </c>
      <c r="K44" s="210"/>
      <c r="L44" s="209">
        <f>ROUND(有形固定資産!L44/1000,0)</f>
        <v>557664</v>
      </c>
      <c r="M44" s="210"/>
      <c r="N44" s="209">
        <f>ROUND(有形固定資産!N44/1000,0)</f>
        <v>82080</v>
      </c>
      <c r="O44" s="210"/>
      <c r="P44" s="209">
        <f>ROUND(有形固定資産!P44/1000,0)</f>
        <v>7018</v>
      </c>
      <c r="Q44" s="210"/>
      <c r="R44" s="97">
        <f>ROUND(有形固定資産!R44/1000,0)</f>
        <v>2786536</v>
      </c>
    </row>
    <row r="45" spans="2:19" ht="14.15" customHeight="1" x14ac:dyDescent="0.2">
      <c r="B45" s="215" t="s">
        <v>33</v>
      </c>
      <c r="C45" s="215"/>
      <c r="D45" s="209">
        <f>ROUND(有形固定資産!D45/1000,0)</f>
        <v>0</v>
      </c>
      <c r="E45" s="210"/>
      <c r="F45" s="209">
        <f>ROUND(有形固定資産!F45/1000,0)</f>
        <v>0</v>
      </c>
      <c r="G45" s="210"/>
      <c r="H45" s="209">
        <f>ROUND(有形固定資産!H45/1000,0)</f>
        <v>0</v>
      </c>
      <c r="I45" s="210"/>
      <c r="J45" s="209">
        <f>ROUND(有形固定資産!J45/1000,0)</f>
        <v>0</v>
      </c>
      <c r="K45" s="210"/>
      <c r="L45" s="209">
        <f>ROUND(有形固定資産!L45/1000,0)</f>
        <v>0</v>
      </c>
      <c r="M45" s="210"/>
      <c r="N45" s="209">
        <f>ROUND(有形固定資産!N45/1000,0)</f>
        <v>0</v>
      </c>
      <c r="O45" s="210"/>
      <c r="P45" s="209">
        <f>ROUND(有形固定資産!P45/1000,0)</f>
        <v>0</v>
      </c>
      <c r="Q45" s="210"/>
      <c r="R45" s="97">
        <f>ROUND(有形固定資産!R45/1000,0)</f>
        <v>0</v>
      </c>
    </row>
    <row r="46" spans="2:19" ht="14.15" customHeight="1" x14ac:dyDescent="0.2">
      <c r="B46" s="214" t="s">
        <v>34</v>
      </c>
      <c r="C46" s="214"/>
      <c r="D46" s="209">
        <f>ROUND(有形固定資産!D46/1000,0)</f>
        <v>31136</v>
      </c>
      <c r="E46" s="210"/>
      <c r="F46" s="209">
        <f>ROUND(有形固定資産!F46/1000,0)</f>
        <v>0</v>
      </c>
      <c r="G46" s="210"/>
      <c r="H46" s="209">
        <f>ROUND(有形固定資産!H46/1000,0)</f>
        <v>0</v>
      </c>
      <c r="I46" s="210"/>
      <c r="J46" s="209">
        <f>ROUND(有形固定資産!J46/1000,0)</f>
        <v>0</v>
      </c>
      <c r="K46" s="210"/>
      <c r="L46" s="209">
        <f>ROUND(有形固定資産!L46/1000,0)</f>
        <v>0</v>
      </c>
      <c r="M46" s="210"/>
      <c r="N46" s="209">
        <f>ROUND(有形固定資産!N46/1000,0)</f>
        <v>0</v>
      </c>
      <c r="O46" s="210"/>
      <c r="P46" s="209">
        <f>ROUND(有形固定資産!P46/1000,0)</f>
        <v>0</v>
      </c>
      <c r="Q46" s="210"/>
      <c r="R46" s="97">
        <f>ROUND(有形固定資産!R46/1000,0)</f>
        <v>31136</v>
      </c>
    </row>
    <row r="47" spans="2:19" ht="14.15" customHeight="1" x14ac:dyDescent="0.2">
      <c r="B47" s="212" t="s">
        <v>38</v>
      </c>
      <c r="C47" s="213"/>
      <c r="D47" s="209">
        <f>ROUND(有形固定資産!D47/1000,0)</f>
        <v>4538</v>
      </c>
      <c r="E47" s="210"/>
      <c r="F47" s="209">
        <f>ROUND(有形固定資産!F47/1000,0)</f>
        <v>436</v>
      </c>
      <c r="G47" s="210"/>
      <c r="H47" s="209">
        <f>ROUND(有形固定資産!H47/1000,0)</f>
        <v>14251</v>
      </c>
      <c r="I47" s="210"/>
      <c r="J47" s="209">
        <f>ROUND(有形固定資産!J47/1000,0)</f>
        <v>6609</v>
      </c>
      <c r="K47" s="210"/>
      <c r="L47" s="209">
        <f>ROUND(有形固定資産!L47/1000,0)</f>
        <v>11570</v>
      </c>
      <c r="M47" s="210"/>
      <c r="N47" s="209">
        <f>ROUND(有形固定資産!N47/1000,0)</f>
        <v>0</v>
      </c>
      <c r="O47" s="210"/>
      <c r="P47" s="209">
        <f>ROUND(有形固定資産!P47/1000,0)</f>
        <v>92375</v>
      </c>
      <c r="Q47" s="210"/>
      <c r="R47" s="97">
        <f>ROUND(有形固定資産!R47/1000,0)</f>
        <v>129779</v>
      </c>
    </row>
    <row r="48" spans="2:19" ht="13.5" customHeight="1" x14ac:dyDescent="0.2">
      <c r="B48" s="211" t="s">
        <v>46</v>
      </c>
      <c r="C48" s="211"/>
      <c r="D48" s="209">
        <f>ROUND(有形固定資産!D48/1000,0)</f>
        <v>2690995</v>
      </c>
      <c r="E48" s="210"/>
      <c r="F48" s="209">
        <f>ROUND(有形固定資産!F48/1000,0)</f>
        <v>741649</v>
      </c>
      <c r="G48" s="210"/>
      <c r="H48" s="209">
        <f>ROUND(有形固定資産!H48/1000,0)</f>
        <v>503930</v>
      </c>
      <c r="I48" s="210"/>
      <c r="J48" s="209">
        <f>ROUND(有形固定資産!J48/1000,0)</f>
        <v>101918</v>
      </c>
      <c r="K48" s="210"/>
      <c r="L48" s="209">
        <f>ROUND(有形固定資産!L48/1000,0)</f>
        <v>1050801</v>
      </c>
      <c r="M48" s="210"/>
      <c r="N48" s="209">
        <f>ROUND(有形固定資産!N48/1000,0)</f>
        <v>84247</v>
      </c>
      <c r="O48" s="210"/>
      <c r="P48" s="209">
        <f>ROUND(有形固定資産!P48/1000,0)</f>
        <v>610543</v>
      </c>
      <c r="Q48" s="210"/>
      <c r="R48" s="97">
        <f>ROUND(有形固定資産!R48/1000,0)</f>
        <v>5784084</v>
      </c>
    </row>
    <row r="49" spans="4:18" ht="3" customHeight="1" x14ac:dyDescent="0.2"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</row>
  </sheetData>
  <mergeCells count="311"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6:O26"/>
    <mergeCell ref="P26:Q26"/>
    <mergeCell ref="B29:C30"/>
    <mergeCell ref="D29:E30"/>
    <mergeCell ref="F29:G30"/>
    <mergeCell ref="H29:I30"/>
    <mergeCell ref="J29:K30"/>
    <mergeCell ref="L29:M30"/>
    <mergeCell ref="N29:O30"/>
    <mergeCell ref="P29:Q30"/>
    <mergeCell ref="B26:C26"/>
    <mergeCell ref="D26:E26"/>
    <mergeCell ref="F26:G26"/>
    <mergeCell ref="H26:I26"/>
    <mergeCell ref="J26:K26"/>
    <mergeCell ref="L26:M26"/>
    <mergeCell ref="R29:R30"/>
    <mergeCell ref="B31:C31"/>
    <mergeCell ref="D31:E31"/>
    <mergeCell ref="F31:G31"/>
    <mergeCell ref="H31:I31"/>
    <mergeCell ref="J31:K31"/>
    <mergeCell ref="L31:M31"/>
    <mergeCell ref="N31:O31"/>
    <mergeCell ref="P31:Q31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8:O48"/>
    <mergeCell ref="P48:Q48"/>
    <mergeCell ref="B48:C48"/>
    <mergeCell ref="D48:E48"/>
    <mergeCell ref="F48:G48"/>
    <mergeCell ref="H48:I48"/>
    <mergeCell ref="J48:K48"/>
    <mergeCell ref="L48:M48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</mergeCells>
  <phoneticPr fontId="5"/>
  <printOptions horizontalCentered="1"/>
  <pageMargins left="0" right="0" top="0" bottom="0" header="0.31496062992125984" footer="0.31496062992125984"/>
  <pageSetup paperSize="9" scale="8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theme="9" tint="0.39997558519241921"/>
    <pageSetUpPr fitToPage="1"/>
  </sheetPr>
  <dimension ref="B1:F29"/>
  <sheetViews>
    <sheetView view="pageBreakPreview" zoomScaleNormal="100" zoomScaleSheetLayoutView="100" workbookViewId="0">
      <selection activeCell="H20" sqref="H20"/>
    </sheetView>
  </sheetViews>
  <sheetFormatPr defaultColWidth="9" defaultRowHeight="13" x14ac:dyDescent="0.2"/>
  <cols>
    <col min="1" max="1" width="0.453125" style="45" customWidth="1"/>
    <col min="2" max="2" width="18.54296875" style="45" bestFit="1" customWidth="1"/>
    <col min="3" max="3" width="13.81640625" style="45" bestFit="1" customWidth="1"/>
    <col min="4" max="4" width="12.36328125" style="45" bestFit="1" customWidth="1"/>
    <col min="5" max="5" width="18.54296875" style="45" bestFit="1" customWidth="1"/>
    <col min="6" max="6" width="13.54296875" style="45" bestFit="1" customWidth="1"/>
    <col min="7" max="7" width="0.81640625" style="45" customWidth="1"/>
    <col min="8" max="8" width="16.81640625" style="45" customWidth="1"/>
    <col min="9" max="16384" width="9" style="45"/>
  </cols>
  <sheetData>
    <row r="1" spans="2:6" ht="12" customHeight="1" x14ac:dyDescent="0.2"/>
    <row r="2" spans="2:6" ht="15" customHeight="1" x14ac:dyDescent="0.2">
      <c r="B2" s="312" t="s">
        <v>138</v>
      </c>
      <c r="C2" s="312"/>
      <c r="D2" s="312"/>
      <c r="E2" s="312"/>
      <c r="F2" s="312"/>
    </row>
    <row r="3" spans="2:6" ht="14.25" customHeight="1" x14ac:dyDescent="0.2">
      <c r="B3" s="162" t="s">
        <v>139</v>
      </c>
      <c r="F3" s="128" t="s">
        <v>174</v>
      </c>
    </row>
    <row r="4" spans="2:6" x14ac:dyDescent="0.2">
      <c r="B4" s="198" t="s">
        <v>140</v>
      </c>
      <c r="C4" s="198" t="s">
        <v>122</v>
      </c>
      <c r="D4" s="199" t="s">
        <v>141</v>
      </c>
      <c r="E4" s="199"/>
      <c r="F4" s="200" t="s">
        <v>0</v>
      </c>
    </row>
    <row r="5" spans="2:6" x14ac:dyDescent="0.2">
      <c r="B5" s="313" t="s">
        <v>142</v>
      </c>
      <c r="C5" s="313" t="s">
        <v>10</v>
      </c>
      <c r="D5" s="163" t="str">
        <f>財源明細!D5</f>
        <v>村税</v>
      </c>
      <c r="E5" s="164"/>
      <c r="F5" s="165">
        <f>ROUND(財源明細!F5/1000,0)</f>
        <v>55487</v>
      </c>
    </row>
    <row r="6" spans="2:6" x14ac:dyDescent="0.2">
      <c r="B6" s="314"/>
      <c r="C6" s="314"/>
      <c r="D6" s="163" t="str">
        <f>財源明細!D6</f>
        <v>地方譲与税</v>
      </c>
      <c r="E6" s="164"/>
      <c r="F6" s="165">
        <f>ROUND(財源明細!F6/1000,0)</f>
        <v>10473</v>
      </c>
    </row>
    <row r="7" spans="2:6" x14ac:dyDescent="0.2">
      <c r="B7" s="314"/>
      <c r="C7" s="314"/>
      <c r="D7" s="163" t="str">
        <f>財源明細!D7</f>
        <v>利子割交付金</v>
      </c>
      <c r="E7" s="164"/>
      <c r="F7" s="165">
        <f>ROUND(財源明細!F7/1000,0)</f>
        <v>53</v>
      </c>
    </row>
    <row r="8" spans="2:6" x14ac:dyDescent="0.2">
      <c r="B8" s="314"/>
      <c r="C8" s="314"/>
      <c r="D8" s="163" t="str">
        <f>財源明細!D8</f>
        <v>配当割交付金</v>
      </c>
      <c r="E8" s="164"/>
      <c r="F8" s="165">
        <f>ROUND(財源明細!F8/1000,0)</f>
        <v>268</v>
      </c>
    </row>
    <row r="9" spans="2:6" x14ac:dyDescent="0.2">
      <c r="B9" s="314"/>
      <c r="C9" s="314"/>
      <c r="D9" s="163" t="str">
        <f>財源明細!D9</f>
        <v>株式譲渡所得割交付金</v>
      </c>
      <c r="E9" s="164"/>
      <c r="F9" s="165">
        <f>ROUND(財源明細!F9/1000,0)</f>
        <v>200</v>
      </c>
    </row>
    <row r="10" spans="2:6" x14ac:dyDescent="0.2">
      <c r="B10" s="314"/>
      <c r="C10" s="314"/>
      <c r="D10" s="163" t="str">
        <f>財源明細!D10</f>
        <v>法人事業税交付金</v>
      </c>
      <c r="E10" s="164"/>
      <c r="F10" s="165">
        <f>ROUND(財源明細!F10/1000,0)</f>
        <v>836</v>
      </c>
    </row>
    <row r="11" spans="2:6" x14ac:dyDescent="0.2">
      <c r="B11" s="314"/>
      <c r="C11" s="314"/>
      <c r="D11" s="163" t="str">
        <f>財源明細!D11</f>
        <v>地方消費税交付金</v>
      </c>
      <c r="E11" s="164"/>
      <c r="F11" s="165">
        <f>ROUND(財源明細!F11/1000,0)</f>
        <v>15063</v>
      </c>
    </row>
    <row r="12" spans="2:6" x14ac:dyDescent="0.2">
      <c r="B12" s="314"/>
      <c r="C12" s="314"/>
      <c r="D12" s="163" t="str">
        <f>財源明細!D12</f>
        <v>環境性能割交付金</v>
      </c>
      <c r="E12" s="164"/>
      <c r="F12" s="165">
        <f>ROUND(財源明細!F12/1000,0)</f>
        <v>556</v>
      </c>
    </row>
    <row r="13" spans="2:6" x14ac:dyDescent="0.2">
      <c r="B13" s="314"/>
      <c r="C13" s="314"/>
      <c r="D13" s="163" t="str">
        <f>財源明細!D13</f>
        <v>地方特例交付金</v>
      </c>
      <c r="E13" s="164"/>
      <c r="F13" s="165">
        <f>ROUND(財源明細!F13/1000,0)</f>
        <v>29</v>
      </c>
    </row>
    <row r="14" spans="2:6" x14ac:dyDescent="0.2">
      <c r="B14" s="314"/>
      <c r="C14" s="314"/>
      <c r="D14" s="163" t="str">
        <f>財源明細!D14</f>
        <v>地方交付税</v>
      </c>
      <c r="E14" s="164"/>
      <c r="F14" s="165">
        <f>ROUND(財源明細!F14/1000,0)</f>
        <v>1203449</v>
      </c>
    </row>
    <row r="15" spans="2:6" x14ac:dyDescent="0.2">
      <c r="B15" s="314"/>
      <c r="C15" s="314"/>
      <c r="D15" s="163" t="str">
        <f>財源明細!D15</f>
        <v>分担金及び負担金</v>
      </c>
      <c r="E15" s="164"/>
      <c r="F15" s="165">
        <f>ROUND(財源明細!F15/1000,0)</f>
        <v>9839</v>
      </c>
    </row>
    <row r="16" spans="2:6" x14ac:dyDescent="0.2">
      <c r="B16" s="314"/>
      <c r="C16" s="314"/>
      <c r="D16" s="163" t="str">
        <f>財源明細!D16</f>
        <v>寄附金</v>
      </c>
      <c r="E16" s="164"/>
      <c r="F16" s="165">
        <f>ROUND(財源明細!F16/1000,0)</f>
        <v>7012</v>
      </c>
    </row>
    <row r="17" spans="2:6" x14ac:dyDescent="0.2">
      <c r="B17" s="314"/>
      <c r="C17" s="315"/>
      <c r="D17" s="316" t="s">
        <v>143</v>
      </c>
      <c r="E17" s="317"/>
      <c r="F17" s="165">
        <f>ROUND(財源明細!F17/1000,0)</f>
        <v>1303266</v>
      </c>
    </row>
    <row r="18" spans="2:6" ht="13.5" customHeight="1" x14ac:dyDescent="0.2">
      <c r="B18" s="314"/>
      <c r="C18" s="318" t="s">
        <v>11</v>
      </c>
      <c r="D18" s="320" t="s">
        <v>144</v>
      </c>
      <c r="E18" s="164" t="s">
        <v>145</v>
      </c>
      <c r="F18" s="165">
        <f>ROUND(財源明細!F18/1000,0)</f>
        <v>121766</v>
      </c>
    </row>
    <row r="19" spans="2:6" x14ac:dyDescent="0.2">
      <c r="B19" s="314"/>
      <c r="C19" s="319"/>
      <c r="D19" s="321"/>
      <c r="E19" s="164" t="s">
        <v>146</v>
      </c>
      <c r="F19" s="165">
        <f>ROUND(財源明細!F19/1000,0)</f>
        <v>0</v>
      </c>
    </row>
    <row r="20" spans="2:6" x14ac:dyDescent="0.2">
      <c r="B20" s="314"/>
      <c r="C20" s="314"/>
      <c r="D20" s="322"/>
      <c r="E20" s="167" t="s">
        <v>136</v>
      </c>
      <c r="F20" s="165">
        <f>ROUND(財源明細!F20/1000,0)</f>
        <v>121766</v>
      </c>
    </row>
    <row r="21" spans="2:6" ht="13.5" customHeight="1" x14ac:dyDescent="0.2">
      <c r="B21" s="314"/>
      <c r="C21" s="314"/>
      <c r="D21" s="320" t="s">
        <v>147</v>
      </c>
      <c r="E21" s="164" t="s">
        <v>145</v>
      </c>
      <c r="F21" s="165">
        <f>ROUND(財源明細!F21/1000,0)</f>
        <v>130873</v>
      </c>
    </row>
    <row r="22" spans="2:6" x14ac:dyDescent="0.2">
      <c r="B22" s="314"/>
      <c r="C22" s="314"/>
      <c r="D22" s="321"/>
      <c r="E22" s="164" t="s">
        <v>146</v>
      </c>
      <c r="F22" s="165">
        <f>ROUND(財源明細!F22/1000,0)</f>
        <v>134279</v>
      </c>
    </row>
    <row r="23" spans="2:6" x14ac:dyDescent="0.2">
      <c r="B23" s="314"/>
      <c r="C23" s="314"/>
      <c r="D23" s="322"/>
      <c r="E23" s="167" t="s">
        <v>136</v>
      </c>
      <c r="F23" s="165">
        <f>ROUND(財源明細!F23/1000,0)</f>
        <v>265152</v>
      </c>
    </row>
    <row r="24" spans="2:6" x14ac:dyDescent="0.2">
      <c r="B24" s="314"/>
      <c r="C24" s="315"/>
      <c r="D24" s="316" t="s">
        <v>143</v>
      </c>
      <c r="E24" s="317"/>
      <c r="F24" s="165">
        <f>ROUND(財源明細!F24/1000,0)</f>
        <v>386918</v>
      </c>
    </row>
    <row r="25" spans="2:6" x14ac:dyDescent="0.2">
      <c r="B25" s="315"/>
      <c r="C25" s="316" t="s">
        <v>9</v>
      </c>
      <c r="D25" s="323"/>
      <c r="E25" s="317"/>
      <c r="F25" s="165">
        <f>ROUND(財源明細!F25/1000,0)</f>
        <v>1690184</v>
      </c>
    </row>
    <row r="26" spans="2:6" x14ac:dyDescent="0.2">
      <c r="B26" s="311" t="s">
        <v>178</v>
      </c>
      <c r="C26" s="311"/>
      <c r="D26" s="311"/>
      <c r="E26" s="167" t="s">
        <v>179</v>
      </c>
      <c r="F26" s="165">
        <f>ROUND(財源明細!F26/1000,0)</f>
        <v>0</v>
      </c>
    </row>
    <row r="27" spans="2:6" x14ac:dyDescent="0.2">
      <c r="B27" s="311"/>
      <c r="C27" s="311"/>
      <c r="D27" s="311"/>
      <c r="E27" s="167" t="s">
        <v>180</v>
      </c>
      <c r="F27" s="165">
        <f>ROUND(財源明細!F27/1000,0)</f>
        <v>0</v>
      </c>
    </row>
    <row r="28" spans="2:6" x14ac:dyDescent="0.2">
      <c r="B28" s="311" t="s">
        <v>181</v>
      </c>
      <c r="C28" s="311"/>
      <c r="D28" s="311"/>
      <c r="E28" s="167" t="s">
        <v>179</v>
      </c>
      <c r="F28" s="165">
        <f>ROUND(財源明細!F28/1000,0)</f>
        <v>1303266</v>
      </c>
    </row>
    <row r="29" spans="2:6" x14ac:dyDescent="0.2">
      <c r="B29" s="311"/>
      <c r="C29" s="311"/>
      <c r="D29" s="311"/>
      <c r="E29" s="167" t="s">
        <v>180</v>
      </c>
      <c r="F29" s="165">
        <f>ROUND(財源明細!F29/1000,0)</f>
        <v>386918</v>
      </c>
    </row>
  </sheetData>
  <mergeCells count="11">
    <mergeCell ref="B26:D27"/>
    <mergeCell ref="B28:D29"/>
    <mergeCell ref="B2:F2"/>
    <mergeCell ref="B5:B25"/>
    <mergeCell ref="C5:C17"/>
    <mergeCell ref="D17:E17"/>
    <mergeCell ref="C18:C24"/>
    <mergeCell ref="D18:D20"/>
    <mergeCell ref="D21:D23"/>
    <mergeCell ref="D24:E24"/>
    <mergeCell ref="C25:E25"/>
  </mergeCells>
  <phoneticPr fontId="5"/>
  <printOptions horizontalCentered="1"/>
  <pageMargins left="0.59055118110236227" right="1.9685039370078741" top="0.51181102362204722" bottom="0.19685039370078741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O21"/>
  <sheetViews>
    <sheetView view="pageBreakPreview" zoomScaleNormal="100" zoomScaleSheetLayoutView="100" workbookViewId="0">
      <selection activeCell="P36" sqref="P36:Q36"/>
    </sheetView>
  </sheetViews>
  <sheetFormatPr defaultRowHeight="13" x14ac:dyDescent="0.2"/>
  <cols>
    <col min="1" max="1" width="8.08984375" style="18" customWidth="1"/>
    <col min="2" max="2" width="5" style="18" customWidth="1"/>
    <col min="3" max="3" width="23.6328125" style="18" customWidth="1"/>
    <col min="4" max="8" width="15.6328125" style="18" customWidth="1"/>
    <col min="9" max="9" width="1.1796875" style="18" customWidth="1"/>
    <col min="10" max="10" width="12.6328125" style="18" customWidth="1"/>
    <col min="11" max="11" width="11.90625" bestFit="1" customWidth="1"/>
    <col min="12" max="12" width="14.6328125" bestFit="1" customWidth="1"/>
    <col min="14" max="14" width="11.90625" bestFit="1" customWidth="1"/>
    <col min="15" max="15" width="11.81640625" bestFit="1" customWidth="1"/>
  </cols>
  <sheetData>
    <row r="1" spans="3:15" s="18" customFormat="1" ht="17.25" customHeight="1" x14ac:dyDescent="0.2"/>
    <row r="2" spans="3:15" s="18" customFormat="1" ht="18" customHeight="1" x14ac:dyDescent="0.2">
      <c r="C2" s="326" t="s">
        <v>148</v>
      </c>
      <c r="D2" s="327"/>
      <c r="E2" s="327"/>
      <c r="F2" s="328" t="s">
        <v>169</v>
      </c>
      <c r="G2" s="328"/>
      <c r="H2" s="328"/>
    </row>
    <row r="3" spans="3:15" s="18" customFormat="1" ht="24.9" customHeight="1" x14ac:dyDescent="0.2">
      <c r="C3" s="329" t="s">
        <v>17</v>
      </c>
      <c r="D3" s="329" t="s">
        <v>133</v>
      </c>
      <c r="E3" s="330" t="s">
        <v>149</v>
      </c>
      <c r="F3" s="329"/>
      <c r="G3" s="329"/>
      <c r="H3" s="329"/>
    </row>
    <row r="4" spans="3:15" s="19" customFormat="1" ht="27.9" customHeight="1" x14ac:dyDescent="0.2">
      <c r="C4" s="329"/>
      <c r="D4" s="329"/>
      <c r="E4" s="201" t="s">
        <v>150</v>
      </c>
      <c r="F4" s="202" t="s">
        <v>151</v>
      </c>
      <c r="G4" s="202" t="s">
        <v>152</v>
      </c>
      <c r="H4" s="202" t="s">
        <v>153</v>
      </c>
      <c r="K4" s="19" t="s">
        <v>233</v>
      </c>
      <c r="N4" s="19" t="s">
        <v>232</v>
      </c>
    </row>
    <row r="5" spans="3:15" s="18" customFormat="1" ht="30" customHeight="1" x14ac:dyDescent="0.2">
      <c r="C5" s="168" t="s">
        <v>154</v>
      </c>
      <c r="D5" s="180">
        <v>1661805746</v>
      </c>
      <c r="E5" s="204">
        <f>386918272-E6</f>
        <v>265152222</v>
      </c>
      <c r="F5" s="182">
        <f>170475000-F6</f>
        <v>77209350</v>
      </c>
      <c r="G5" s="182">
        <f>D5-E5-F5-H5</f>
        <v>883839389</v>
      </c>
      <c r="H5" s="182">
        <f>O13</f>
        <v>435604785</v>
      </c>
      <c r="J5" s="20"/>
      <c r="K5" s="18" t="s">
        <v>195</v>
      </c>
      <c r="L5" s="21">
        <v>401626740</v>
      </c>
      <c r="N5" s="18" t="s">
        <v>195</v>
      </c>
      <c r="O5" s="21">
        <v>434214810</v>
      </c>
    </row>
    <row r="6" spans="3:15" s="18" customFormat="1" ht="30" customHeight="1" x14ac:dyDescent="0.2">
      <c r="C6" s="168" t="s">
        <v>155</v>
      </c>
      <c r="D6" s="133">
        <v>234197091</v>
      </c>
      <c r="E6" s="133">
        <v>121766050</v>
      </c>
      <c r="F6" s="205">
        <v>93265650</v>
      </c>
      <c r="G6" s="182">
        <f t="shared" ref="G6:G8" si="0">D6-E6-F6-H6</f>
        <v>19165391</v>
      </c>
      <c r="H6" s="205">
        <v>0</v>
      </c>
      <c r="J6" s="20"/>
      <c r="K6" s="18" t="s">
        <v>196</v>
      </c>
      <c r="L6" s="21">
        <v>21515975</v>
      </c>
      <c r="N6" s="18" t="s">
        <v>196</v>
      </c>
      <c r="O6" s="21">
        <v>20915914</v>
      </c>
    </row>
    <row r="7" spans="3:15" s="18" customFormat="1" ht="30" customHeight="1" x14ac:dyDescent="0.2">
      <c r="C7" s="168" t="s">
        <v>156</v>
      </c>
      <c r="D7" s="133">
        <v>115909369</v>
      </c>
      <c r="E7" s="133">
        <v>0</v>
      </c>
      <c r="F7" s="133">
        <v>0</v>
      </c>
      <c r="G7" s="182">
        <f t="shared" si="0"/>
        <v>115740935</v>
      </c>
      <c r="H7" s="205">
        <v>168434</v>
      </c>
      <c r="J7" s="20"/>
      <c r="K7" s="18" t="s">
        <v>197</v>
      </c>
      <c r="L7" s="21">
        <v>-8876230</v>
      </c>
      <c r="N7" s="18" t="s">
        <v>197</v>
      </c>
      <c r="O7" s="21">
        <v>-19879540</v>
      </c>
    </row>
    <row r="8" spans="3:15" s="18" customFormat="1" ht="30" customHeight="1" x14ac:dyDescent="0.2">
      <c r="C8" s="168" t="s">
        <v>128</v>
      </c>
      <c r="D8" s="170">
        <v>0</v>
      </c>
      <c r="E8" s="170">
        <v>0</v>
      </c>
      <c r="F8" s="170">
        <v>0</v>
      </c>
      <c r="G8" s="205">
        <f t="shared" si="0"/>
        <v>0</v>
      </c>
      <c r="H8" s="171">
        <v>0</v>
      </c>
      <c r="J8" s="20"/>
      <c r="K8" s="18" t="s">
        <v>198</v>
      </c>
      <c r="L8" s="21">
        <v>0</v>
      </c>
      <c r="N8" s="18" t="s">
        <v>198</v>
      </c>
      <c r="O8" s="21">
        <v>0</v>
      </c>
    </row>
    <row r="9" spans="3:15" s="18" customFormat="1" ht="30" customHeight="1" x14ac:dyDescent="0.2">
      <c r="C9" s="172" t="s">
        <v>46</v>
      </c>
      <c r="D9" s="208">
        <f>SUM(D5:D8)</f>
        <v>2011912206</v>
      </c>
      <c r="E9" s="207">
        <f>SUM(E5:E8)</f>
        <v>386918272</v>
      </c>
      <c r="F9" s="206">
        <f t="shared" ref="F9:H9" si="1">SUM(F5:F8)</f>
        <v>170475000</v>
      </c>
      <c r="G9" s="206">
        <f t="shared" si="1"/>
        <v>1018745715</v>
      </c>
      <c r="H9" s="206">
        <f t="shared" si="1"/>
        <v>435773219</v>
      </c>
      <c r="J9" s="20"/>
      <c r="K9" s="18" t="s">
        <v>199</v>
      </c>
      <c r="L9" s="21">
        <v>0</v>
      </c>
      <c r="N9" s="18" t="s">
        <v>199</v>
      </c>
      <c r="O9" s="21">
        <v>0</v>
      </c>
    </row>
    <row r="10" spans="3:15" s="18" customFormat="1" ht="30" customHeight="1" x14ac:dyDescent="0.2">
      <c r="C10" s="19"/>
      <c r="D10" s="32"/>
      <c r="E10" s="33"/>
      <c r="F10" s="33"/>
      <c r="G10" s="33"/>
      <c r="H10" s="33"/>
      <c r="J10" s="20"/>
      <c r="K10" s="18" t="s">
        <v>200</v>
      </c>
      <c r="L10" s="21">
        <v>0</v>
      </c>
      <c r="N10" s="18" t="s">
        <v>200</v>
      </c>
      <c r="O10" s="21">
        <v>0</v>
      </c>
    </row>
    <row r="11" spans="3:15" s="21" customFormat="1" ht="36" customHeight="1" x14ac:dyDescent="0.2">
      <c r="J11" s="20"/>
      <c r="K11" s="21" t="s">
        <v>201</v>
      </c>
      <c r="L11" s="21">
        <v>5268177</v>
      </c>
      <c r="N11" s="21" t="s">
        <v>201</v>
      </c>
      <c r="O11" s="21">
        <v>353601</v>
      </c>
    </row>
    <row r="12" spans="3:15" s="21" customFormat="1" ht="36" customHeight="1" x14ac:dyDescent="0.2">
      <c r="J12" s="20"/>
    </row>
    <row r="13" spans="3:15" s="21" customFormat="1" ht="36" customHeight="1" x14ac:dyDescent="0.2">
      <c r="J13" s="20"/>
      <c r="K13" s="21" t="s">
        <v>202</v>
      </c>
      <c r="L13" s="21">
        <f>SUM(L5:L12)</f>
        <v>419534662</v>
      </c>
      <c r="N13" s="21" t="s">
        <v>9</v>
      </c>
      <c r="O13" s="21">
        <f>SUM(O5:O12)</f>
        <v>435604785</v>
      </c>
    </row>
    <row r="14" spans="3:15" s="21" customFormat="1" ht="36" customHeight="1" x14ac:dyDescent="0.2">
      <c r="J14" s="20"/>
    </row>
    <row r="15" spans="3:15" s="21" customFormat="1" ht="36" customHeight="1" x14ac:dyDescent="0.2">
      <c r="J15" s="20"/>
    </row>
    <row r="16" spans="3:15" s="21" customFormat="1" ht="36" customHeight="1" x14ac:dyDescent="0.2">
      <c r="J16" s="20"/>
    </row>
    <row r="17" spans="1:10" s="21" customFormat="1" ht="21.75" customHeight="1" x14ac:dyDescent="0.2"/>
    <row r="18" spans="1:10" x14ac:dyDescent="0.2">
      <c r="A18" s="21"/>
      <c r="B18" s="21"/>
      <c r="C18" s="324"/>
      <c r="D18" s="325"/>
      <c r="E18" s="325"/>
      <c r="F18" s="325"/>
      <c r="G18" s="325"/>
      <c r="H18" s="325"/>
      <c r="I18" s="21"/>
      <c r="J18" s="21"/>
    </row>
    <row r="19" spans="1:10" x14ac:dyDescent="0.2">
      <c r="A19" s="21"/>
      <c r="B19" s="21"/>
      <c r="C19" s="22"/>
      <c r="D19" s="22"/>
      <c r="E19" s="22"/>
      <c r="F19" s="22"/>
      <c r="G19" s="22"/>
      <c r="H19" s="22"/>
      <c r="I19" s="21"/>
      <c r="J19" s="21"/>
    </row>
    <row r="20" spans="1:10" x14ac:dyDescent="0.2">
      <c r="C20" s="23"/>
      <c r="D20" s="22"/>
      <c r="E20" s="23"/>
      <c r="F20" s="23"/>
      <c r="G20" s="23"/>
      <c r="H20" s="23"/>
    </row>
    <row r="21" spans="1:10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</row>
  </sheetData>
  <mergeCells count="6">
    <mergeCell ref="C18:H18"/>
    <mergeCell ref="C2:E2"/>
    <mergeCell ref="F2:H2"/>
    <mergeCell ref="C3:C4"/>
    <mergeCell ref="D3:D4"/>
    <mergeCell ref="E3:H3"/>
  </mergeCells>
  <phoneticPr fontId="5"/>
  <printOptions horizontalCentered="1"/>
  <pageMargins left="0.11811023622047245" right="0.11811023622047245" top="0.70866141732283472" bottom="0.15748031496062992" header="0.31496062992125984" footer="0.31496062992125984"/>
  <pageSetup paperSize="9" scale="13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theme="9" tint="0.39997558519241921"/>
  </sheetPr>
  <dimension ref="A1:L21"/>
  <sheetViews>
    <sheetView view="pageBreakPreview" zoomScale="70" zoomScaleNormal="100" zoomScaleSheetLayoutView="70" workbookViewId="0">
      <selection activeCell="N10" sqref="N10"/>
    </sheetView>
  </sheetViews>
  <sheetFormatPr defaultRowHeight="13" x14ac:dyDescent="0.2"/>
  <cols>
    <col min="1" max="1" width="8.08984375" style="18" customWidth="1"/>
    <col min="2" max="2" width="5" style="18" customWidth="1"/>
    <col min="3" max="3" width="23.6328125" style="18" customWidth="1"/>
    <col min="4" max="8" width="15.6328125" style="18" customWidth="1"/>
    <col min="9" max="9" width="1.1796875" style="18" customWidth="1"/>
    <col min="10" max="10" width="12.6328125" style="18" customWidth="1"/>
  </cols>
  <sheetData>
    <row r="1" spans="3:12" s="18" customFormat="1" ht="17.25" customHeight="1" x14ac:dyDescent="0.2"/>
    <row r="2" spans="3:12" s="18" customFormat="1" ht="18" customHeight="1" x14ac:dyDescent="0.2">
      <c r="C2" s="326" t="s">
        <v>148</v>
      </c>
      <c r="D2" s="327"/>
      <c r="E2" s="327"/>
      <c r="F2" s="331" t="s">
        <v>174</v>
      </c>
      <c r="G2" s="332"/>
      <c r="H2" s="332"/>
    </row>
    <row r="3" spans="3:12" s="18" customFormat="1" ht="24.9" customHeight="1" x14ac:dyDescent="0.2">
      <c r="C3" s="329" t="s">
        <v>17</v>
      </c>
      <c r="D3" s="329" t="s">
        <v>133</v>
      </c>
      <c r="E3" s="330" t="s">
        <v>149</v>
      </c>
      <c r="F3" s="329"/>
      <c r="G3" s="329"/>
      <c r="H3" s="329"/>
    </row>
    <row r="4" spans="3:12" s="19" customFormat="1" ht="27.9" customHeight="1" x14ac:dyDescent="0.2">
      <c r="C4" s="329"/>
      <c r="D4" s="329"/>
      <c r="E4" s="201" t="s">
        <v>150</v>
      </c>
      <c r="F4" s="202" t="s">
        <v>151</v>
      </c>
      <c r="G4" s="202" t="s">
        <v>152</v>
      </c>
      <c r="H4" s="202" t="s">
        <v>153</v>
      </c>
    </row>
    <row r="5" spans="3:12" s="18" customFormat="1" ht="30" customHeight="1" x14ac:dyDescent="0.2">
      <c r="C5" s="168" t="s">
        <v>154</v>
      </c>
      <c r="D5" s="169">
        <f>ROUND(財源情報明細!D5/1000,0)</f>
        <v>1661806</v>
      </c>
      <c r="E5" s="169">
        <f>ROUND(財源情報明細!E5/1000,0)</f>
        <v>265152</v>
      </c>
      <c r="F5" s="169">
        <f>ROUND(財源情報明細!F5/1000,0)</f>
        <v>77209</v>
      </c>
      <c r="G5" s="169">
        <f>ROUND(財源情報明細!G5/1000,0)</f>
        <v>883839</v>
      </c>
      <c r="H5" s="169">
        <f>ROUND(財源情報明細!H5/1000,0)</f>
        <v>435605</v>
      </c>
      <c r="J5" s="20"/>
      <c r="L5" s="24"/>
    </row>
    <row r="6" spans="3:12" s="18" customFormat="1" ht="30" customHeight="1" x14ac:dyDescent="0.2">
      <c r="C6" s="168" t="s">
        <v>155</v>
      </c>
      <c r="D6" s="169">
        <f>ROUND(財源情報明細!D6/1000,0)</f>
        <v>234197</v>
      </c>
      <c r="E6" s="169">
        <f>ROUND(財源情報明細!E6/1000,0)</f>
        <v>121766</v>
      </c>
      <c r="F6" s="169">
        <f>ROUND(財源情報明細!F6/1000,0)</f>
        <v>93266</v>
      </c>
      <c r="G6" s="169">
        <f>ROUND(財源情報明細!G6/1000,0)</f>
        <v>19165</v>
      </c>
      <c r="H6" s="169">
        <f>ROUND(財源情報明細!H6/1000,0)</f>
        <v>0</v>
      </c>
      <c r="J6" s="20"/>
    </row>
    <row r="7" spans="3:12" s="18" customFormat="1" ht="30" customHeight="1" x14ac:dyDescent="0.2">
      <c r="C7" s="168" t="s">
        <v>156</v>
      </c>
      <c r="D7" s="169">
        <f>ROUND(財源情報明細!D7/1000,0)</f>
        <v>115909</v>
      </c>
      <c r="E7" s="169">
        <f>ROUND(財源情報明細!E7/1000,0)</f>
        <v>0</v>
      </c>
      <c r="F7" s="169">
        <f>ROUND(財源情報明細!F7/1000,0)</f>
        <v>0</v>
      </c>
      <c r="G7" s="169">
        <f>ROUND(財源情報明細!G7/1000,0)</f>
        <v>115741</v>
      </c>
      <c r="H7" s="169">
        <f>ROUND(財源情報明細!H7/1000,0)</f>
        <v>168</v>
      </c>
      <c r="J7" s="20"/>
    </row>
    <row r="8" spans="3:12" s="18" customFormat="1" ht="30" customHeight="1" x14ac:dyDescent="0.2">
      <c r="C8" s="168" t="s">
        <v>128</v>
      </c>
      <c r="D8" s="169">
        <f>ROUND(財源情報明細!D8/1000,0)</f>
        <v>0</v>
      </c>
      <c r="E8" s="169">
        <f>ROUND(財源情報明細!E8/1000,0)</f>
        <v>0</v>
      </c>
      <c r="F8" s="169">
        <f>ROUND(財源情報明細!F8/1000,0)</f>
        <v>0</v>
      </c>
      <c r="G8" s="169">
        <f>ROUND(財源情報明細!G8/1000,0)</f>
        <v>0</v>
      </c>
      <c r="H8" s="169">
        <f>ROUND(財源情報明細!H8/1000,0)</f>
        <v>0</v>
      </c>
      <c r="J8" s="20"/>
    </row>
    <row r="9" spans="3:12" s="18" customFormat="1" ht="30" customHeight="1" x14ac:dyDescent="0.2">
      <c r="C9" s="172" t="s">
        <v>46</v>
      </c>
      <c r="D9" s="169">
        <f>ROUND(財源情報明細!D9/1000,0)</f>
        <v>2011912</v>
      </c>
      <c r="E9" s="169">
        <f>ROUND(財源情報明細!E9/1000,0)</f>
        <v>386918</v>
      </c>
      <c r="F9" s="169">
        <f>ROUND(財源情報明細!F9/1000,0)</f>
        <v>170475</v>
      </c>
      <c r="G9" s="169">
        <f>ROUND(財源情報明細!G9/1000,0)</f>
        <v>1018746</v>
      </c>
      <c r="H9" s="169">
        <f>ROUND(財源情報明細!H9/1000,0)</f>
        <v>435773</v>
      </c>
      <c r="J9" s="20"/>
    </row>
    <row r="10" spans="3:12" s="18" customFormat="1" ht="30" customHeight="1" x14ac:dyDescent="0.2">
      <c r="C10" s="19"/>
      <c r="D10" s="32"/>
      <c r="E10" s="33"/>
      <c r="F10" s="33"/>
      <c r="G10" s="33"/>
      <c r="H10" s="33"/>
      <c r="J10" s="20"/>
    </row>
    <row r="11" spans="3:12" s="21" customFormat="1" ht="36" customHeight="1" x14ac:dyDescent="0.2">
      <c r="J11" s="20"/>
    </row>
    <row r="12" spans="3:12" s="21" customFormat="1" ht="36" customHeight="1" x14ac:dyDescent="0.2">
      <c r="J12" s="20"/>
    </row>
    <row r="13" spans="3:12" s="21" customFormat="1" ht="36" customHeight="1" x14ac:dyDescent="0.2">
      <c r="J13" s="20"/>
    </row>
    <row r="14" spans="3:12" s="21" customFormat="1" ht="36" customHeight="1" x14ac:dyDescent="0.2">
      <c r="J14" s="20"/>
    </row>
    <row r="15" spans="3:12" s="21" customFormat="1" ht="36" customHeight="1" x14ac:dyDescent="0.2">
      <c r="J15" s="20"/>
    </row>
    <row r="16" spans="3:12" s="21" customFormat="1" ht="36" customHeight="1" x14ac:dyDescent="0.2">
      <c r="J16" s="20"/>
    </row>
    <row r="17" spans="1:10" s="21" customFormat="1" ht="21.75" customHeight="1" x14ac:dyDescent="0.2"/>
    <row r="18" spans="1:10" x14ac:dyDescent="0.2">
      <c r="A18" s="21"/>
      <c r="B18" s="21"/>
      <c r="C18" s="324"/>
      <c r="D18" s="325"/>
      <c r="E18" s="325"/>
      <c r="F18" s="325"/>
      <c r="G18" s="325"/>
      <c r="H18" s="325"/>
      <c r="I18" s="21"/>
      <c r="J18" s="21"/>
    </row>
    <row r="19" spans="1:10" x14ac:dyDescent="0.2">
      <c r="A19" s="21"/>
      <c r="B19" s="21"/>
      <c r="C19" s="22"/>
      <c r="D19" s="22"/>
      <c r="E19" s="22"/>
      <c r="F19" s="22"/>
      <c r="G19" s="22"/>
      <c r="H19" s="22"/>
      <c r="I19" s="21"/>
      <c r="J19" s="21"/>
    </row>
    <row r="20" spans="1:10" x14ac:dyDescent="0.2">
      <c r="C20" s="23"/>
      <c r="D20" s="22"/>
      <c r="E20" s="23"/>
      <c r="F20" s="23"/>
      <c r="G20" s="23"/>
      <c r="H20" s="23"/>
    </row>
    <row r="21" spans="1:10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</row>
  </sheetData>
  <mergeCells count="6">
    <mergeCell ref="C18:H18"/>
    <mergeCell ref="C2:E2"/>
    <mergeCell ref="F2:H2"/>
    <mergeCell ref="C3:C4"/>
    <mergeCell ref="D3:D4"/>
    <mergeCell ref="E3:H3"/>
  </mergeCells>
  <phoneticPr fontId="5"/>
  <printOptions horizontalCentered="1"/>
  <pageMargins left="0.11811023622047245" right="0.11811023622047245" top="0.70866141732283472" bottom="0.15748031496062992" header="0.31496062992125984" footer="0.31496062992125984"/>
  <pageSetup paperSize="9" scale="13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B1:C7"/>
  <sheetViews>
    <sheetView view="pageBreakPreview" zoomScale="70" zoomScaleNormal="178" zoomScaleSheetLayoutView="70" workbookViewId="0">
      <selection activeCell="P36" sqref="P36:Q36"/>
    </sheetView>
  </sheetViews>
  <sheetFormatPr defaultColWidth="9" defaultRowHeight="13" x14ac:dyDescent="0.2"/>
  <cols>
    <col min="1" max="1" width="0.81640625" style="45" customWidth="1"/>
    <col min="2" max="2" width="26" style="45" customWidth="1"/>
    <col min="3" max="3" width="38.6328125" style="45" customWidth="1"/>
    <col min="4" max="4" width="0.36328125" style="45" customWidth="1"/>
    <col min="5" max="16384" width="9" style="45"/>
  </cols>
  <sheetData>
    <row r="1" spans="2:3" ht="24.75" customHeight="1" x14ac:dyDescent="0.2"/>
    <row r="2" spans="2:3" ht="14" x14ac:dyDescent="0.2">
      <c r="B2" s="312" t="s">
        <v>157</v>
      </c>
      <c r="C2" s="312"/>
    </row>
    <row r="3" spans="2:3" ht="14" x14ac:dyDescent="0.2">
      <c r="B3" s="115" t="s">
        <v>158</v>
      </c>
      <c r="C3" s="58" t="s">
        <v>169</v>
      </c>
    </row>
    <row r="4" spans="2:3" ht="18.899999999999999" customHeight="1" x14ac:dyDescent="0.2">
      <c r="B4" s="203" t="s">
        <v>60</v>
      </c>
      <c r="C4" s="203" t="s">
        <v>126</v>
      </c>
    </row>
    <row r="5" spans="2:3" ht="15" customHeight="1" x14ac:dyDescent="0.2">
      <c r="B5" s="173" t="s">
        <v>159</v>
      </c>
      <c r="C5" s="173">
        <v>73318256</v>
      </c>
    </row>
    <row r="6" spans="2:3" ht="15" customHeight="1" x14ac:dyDescent="0.2">
      <c r="B6" s="174" t="s">
        <v>9</v>
      </c>
      <c r="C6" s="173">
        <f>SUM(C5:C5)</f>
        <v>73318256</v>
      </c>
    </row>
    <row r="7" spans="2:3" ht="2" customHeight="1" x14ac:dyDescent="0.2"/>
  </sheetData>
  <mergeCells count="1">
    <mergeCell ref="B2:C2"/>
  </mergeCells>
  <phoneticPr fontId="5"/>
  <printOptions horizontalCentered="1"/>
  <pageMargins left="0" right="2.3622047244094491" top="0.78740157480314965" bottom="0.74803149606299213" header="0" footer="0"/>
  <pageSetup paperSize="9" scale="15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theme="9" tint="0.39997558519241921"/>
  </sheetPr>
  <dimension ref="B1:C7"/>
  <sheetViews>
    <sheetView view="pageBreakPreview" zoomScale="70" zoomScaleNormal="178" zoomScaleSheetLayoutView="70" workbookViewId="0">
      <selection activeCell="Y14" sqref="Y14"/>
    </sheetView>
  </sheetViews>
  <sheetFormatPr defaultColWidth="9" defaultRowHeight="13" x14ac:dyDescent="0.2"/>
  <cols>
    <col min="1" max="1" width="0.81640625" style="45" customWidth="1"/>
    <col min="2" max="2" width="26" style="45" customWidth="1"/>
    <col min="3" max="3" width="38.6328125" style="45" customWidth="1"/>
    <col min="4" max="4" width="0.36328125" style="45" customWidth="1"/>
    <col min="5" max="16384" width="9" style="45"/>
  </cols>
  <sheetData>
    <row r="1" spans="2:3" ht="24.75" customHeight="1" x14ac:dyDescent="0.2"/>
    <row r="2" spans="2:3" ht="14" x14ac:dyDescent="0.2">
      <c r="B2" s="312" t="s">
        <v>157</v>
      </c>
      <c r="C2" s="312"/>
    </row>
    <row r="3" spans="2:3" ht="14" x14ac:dyDescent="0.2">
      <c r="B3" s="115" t="s">
        <v>158</v>
      </c>
      <c r="C3" s="58" t="s">
        <v>174</v>
      </c>
    </row>
    <row r="4" spans="2:3" ht="18.899999999999999" customHeight="1" x14ac:dyDescent="0.2">
      <c r="B4" s="203" t="s">
        <v>60</v>
      </c>
      <c r="C4" s="203" t="s">
        <v>126</v>
      </c>
    </row>
    <row r="5" spans="2:3" ht="15" customHeight="1" x14ac:dyDescent="0.2">
      <c r="B5" s="173" t="s">
        <v>159</v>
      </c>
      <c r="C5" s="173">
        <f>ROUND(資金明細!C5/1000,0)</f>
        <v>73318</v>
      </c>
    </row>
    <row r="6" spans="2:3" ht="15" customHeight="1" x14ac:dyDescent="0.2">
      <c r="B6" s="174" t="s">
        <v>9</v>
      </c>
      <c r="C6" s="173">
        <f>ROUND(資金明細!C6/1000,0)</f>
        <v>73318</v>
      </c>
    </row>
    <row r="7" spans="2:3" ht="2" customHeight="1" x14ac:dyDescent="0.2"/>
  </sheetData>
  <mergeCells count="1">
    <mergeCell ref="B2:C2"/>
  </mergeCells>
  <phoneticPr fontId="5"/>
  <printOptions horizontalCentered="1"/>
  <pageMargins left="0" right="2.3622047244094491" top="0.78740157480314965" bottom="0.74803149606299213" header="0" footer="0"/>
  <pageSetup paperSize="9" scale="1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21"/>
  <sheetViews>
    <sheetView view="pageBreakPreview" zoomScaleNormal="80" zoomScaleSheetLayoutView="100" workbookViewId="0">
      <selection activeCell="P36" sqref="P36:Q36"/>
    </sheetView>
  </sheetViews>
  <sheetFormatPr defaultColWidth="8.90625" defaultRowHeight="13" x14ac:dyDescent="0.2"/>
  <cols>
    <col min="1" max="1" width="1.6328125" style="84" customWidth="1"/>
    <col min="2" max="2" width="45.7265625" style="84" customWidth="1"/>
    <col min="3" max="12" width="20.26953125" style="84" customWidth="1"/>
    <col min="13" max="13" width="1.1796875" style="84" customWidth="1"/>
    <col min="14" max="16384" width="8.90625" style="84"/>
  </cols>
  <sheetData>
    <row r="1" spans="1:13" ht="34.5" customHeight="1" x14ac:dyDescent="0.2">
      <c r="A1" s="82"/>
      <c r="B1" s="108" t="s">
        <v>164</v>
      </c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3" ht="20.149999999999999" customHeight="1" x14ac:dyDescent="0.2">
      <c r="B2" s="87" t="s">
        <v>162</v>
      </c>
      <c r="C2" s="88"/>
      <c r="D2" s="88"/>
      <c r="E2" s="88"/>
      <c r="F2" s="88"/>
      <c r="G2" s="88"/>
      <c r="H2" s="88"/>
      <c r="I2" s="88"/>
      <c r="J2" s="88"/>
      <c r="K2" s="89" t="s">
        <v>169</v>
      </c>
      <c r="L2" s="88"/>
    </row>
    <row r="3" spans="1:13" ht="50.15" customHeight="1" x14ac:dyDescent="0.2">
      <c r="A3" s="90"/>
      <c r="B3" s="184" t="s">
        <v>48</v>
      </c>
      <c r="C3" s="185" t="s">
        <v>49</v>
      </c>
      <c r="D3" s="185" t="s">
        <v>50</v>
      </c>
      <c r="E3" s="185" t="s">
        <v>51</v>
      </c>
      <c r="F3" s="185" t="s">
        <v>52</v>
      </c>
      <c r="G3" s="185" t="s">
        <v>53</v>
      </c>
      <c r="H3" s="185" t="s">
        <v>54</v>
      </c>
      <c r="I3" s="185" t="s">
        <v>55</v>
      </c>
      <c r="J3" s="185" t="s">
        <v>56</v>
      </c>
      <c r="K3" s="185" t="s">
        <v>47</v>
      </c>
      <c r="L3" s="91"/>
      <c r="M3" s="90"/>
    </row>
    <row r="4" spans="1:13" ht="39.9" customHeight="1" x14ac:dyDescent="0.2">
      <c r="A4" s="90"/>
      <c r="B4" s="93" t="s">
        <v>185</v>
      </c>
      <c r="C4" s="92">
        <v>55000000</v>
      </c>
      <c r="D4" s="92">
        <v>20784439</v>
      </c>
      <c r="E4" s="92">
        <v>5878207</v>
      </c>
      <c r="F4" s="92">
        <f t="shared" ref="F4" si="0">D4-E4</f>
        <v>14906232</v>
      </c>
      <c r="G4" s="92">
        <v>60000000</v>
      </c>
      <c r="H4" s="175">
        <f>C4/G4</f>
        <v>0.91666666666666663</v>
      </c>
      <c r="I4" s="92">
        <f t="shared" ref="I4" si="1">F4*H4</f>
        <v>13664046</v>
      </c>
      <c r="J4" s="86">
        <v>41335954</v>
      </c>
      <c r="K4" s="93">
        <v>55000000</v>
      </c>
      <c r="L4" s="91"/>
      <c r="M4" s="90"/>
    </row>
    <row r="5" spans="1:13" ht="39.9" customHeight="1" x14ac:dyDescent="0.2">
      <c r="A5" s="90"/>
      <c r="B5" s="94" t="s">
        <v>9</v>
      </c>
      <c r="C5" s="93">
        <f>SUM(C4:C4)</f>
        <v>55000000</v>
      </c>
      <c r="D5" s="92">
        <f>SUM(D4:D4)</f>
        <v>20784439</v>
      </c>
      <c r="E5" s="92">
        <f>SUM(E4:E4)</f>
        <v>5878207</v>
      </c>
      <c r="F5" s="92">
        <f>SUM(F4:F4)</f>
        <v>14906232</v>
      </c>
      <c r="G5" s="92">
        <f>SUM(G4:G4)</f>
        <v>60000000</v>
      </c>
      <c r="H5" s="86" t="s">
        <v>183</v>
      </c>
      <c r="I5" s="92">
        <f>SUM(I4:I4)</f>
        <v>13664046</v>
      </c>
      <c r="J5" s="92">
        <f>SUM(J4:J4)</f>
        <v>41335954</v>
      </c>
      <c r="K5" s="92">
        <f>SUM(K4:K4)</f>
        <v>55000000</v>
      </c>
      <c r="L5" s="91"/>
      <c r="M5" s="90"/>
    </row>
    <row r="6" spans="1:13" ht="12" customHeight="1" x14ac:dyDescent="0.2">
      <c r="A6" s="90"/>
      <c r="B6" s="95"/>
      <c r="C6" s="91"/>
      <c r="D6" s="91"/>
      <c r="E6" s="91"/>
      <c r="F6" s="91"/>
      <c r="G6" s="91"/>
      <c r="H6" s="91"/>
      <c r="I6" s="91"/>
      <c r="J6" s="91"/>
      <c r="K6" s="91"/>
      <c r="L6" s="91"/>
      <c r="M6" s="90"/>
    </row>
    <row r="7" spans="1:13" ht="20.149999999999999" customHeight="1" x14ac:dyDescent="0.2">
      <c r="B7" s="87" t="s">
        <v>163</v>
      </c>
      <c r="C7" s="88"/>
      <c r="D7" s="88"/>
      <c r="E7" s="88"/>
      <c r="F7" s="88"/>
      <c r="G7" s="88"/>
      <c r="H7" s="88"/>
      <c r="I7" s="88"/>
      <c r="J7" s="88"/>
      <c r="K7" s="96"/>
      <c r="L7" s="89" t="s">
        <v>169</v>
      </c>
    </row>
    <row r="8" spans="1:13" ht="50.15" customHeight="1" x14ac:dyDescent="0.2">
      <c r="A8" s="90"/>
      <c r="B8" s="184" t="s">
        <v>48</v>
      </c>
      <c r="C8" s="185" t="s">
        <v>57</v>
      </c>
      <c r="D8" s="185" t="s">
        <v>50</v>
      </c>
      <c r="E8" s="185" t="s">
        <v>51</v>
      </c>
      <c r="F8" s="185" t="s">
        <v>52</v>
      </c>
      <c r="G8" s="185" t="s">
        <v>53</v>
      </c>
      <c r="H8" s="185" t="s">
        <v>54</v>
      </c>
      <c r="I8" s="185" t="s">
        <v>55</v>
      </c>
      <c r="J8" s="185" t="s">
        <v>58</v>
      </c>
      <c r="K8" s="185" t="s">
        <v>59</v>
      </c>
      <c r="L8" s="185" t="s">
        <v>47</v>
      </c>
      <c r="M8" s="90"/>
    </row>
    <row r="9" spans="1:13" ht="39.9" customHeight="1" x14ac:dyDescent="0.2">
      <c r="A9" s="90"/>
      <c r="B9" s="81" t="s">
        <v>251</v>
      </c>
      <c r="C9" s="92">
        <v>11750000</v>
      </c>
      <c r="D9" s="92">
        <v>3157029907</v>
      </c>
      <c r="E9" s="92">
        <v>1165544861</v>
      </c>
      <c r="F9" s="92">
        <f>D9-E9</f>
        <v>1991485046</v>
      </c>
      <c r="G9" s="92">
        <v>479750000</v>
      </c>
      <c r="H9" s="176">
        <f>C9/G9</f>
        <v>2.4491922876498175E-2</v>
      </c>
      <c r="I9" s="92">
        <f>F9*H9</f>
        <v>48775298.15633142</v>
      </c>
      <c r="J9" s="86">
        <v>0</v>
      </c>
      <c r="K9" s="92">
        <f>C9-J9</f>
        <v>11750000</v>
      </c>
      <c r="L9" s="92">
        <v>11750000</v>
      </c>
      <c r="M9" s="90"/>
    </row>
    <row r="10" spans="1:13" ht="39.9" customHeight="1" x14ac:dyDescent="0.2">
      <c r="A10" s="90"/>
      <c r="B10" s="92" t="s">
        <v>243</v>
      </c>
      <c r="C10" s="92">
        <v>210000</v>
      </c>
      <c r="D10" s="92">
        <v>11610312576</v>
      </c>
      <c r="E10" s="92">
        <v>3535750444</v>
      </c>
      <c r="F10" s="92">
        <f t="shared" ref="F10:F19" si="2">D10-E10</f>
        <v>8074562132</v>
      </c>
      <c r="G10" s="92">
        <v>4474340000</v>
      </c>
      <c r="H10" s="176">
        <f t="shared" ref="H10:H19" si="3">C10/G10</f>
        <v>4.6934296454896142E-5</v>
      </c>
      <c r="I10" s="92">
        <f t="shared" ref="I10:I19" si="4">F10*H10</f>
        <v>378973.89284676622</v>
      </c>
      <c r="J10" s="86">
        <v>0</v>
      </c>
      <c r="K10" s="92">
        <f t="shared" ref="K10:K19" si="5">C10-J10</f>
        <v>210000</v>
      </c>
      <c r="L10" s="92">
        <v>210000</v>
      </c>
      <c r="M10" s="90"/>
    </row>
    <row r="11" spans="1:13" ht="39.9" customHeight="1" x14ac:dyDescent="0.2">
      <c r="A11" s="90"/>
      <c r="B11" s="92" t="s">
        <v>186</v>
      </c>
      <c r="C11" s="92">
        <v>1800000</v>
      </c>
      <c r="D11" s="92">
        <v>289878989792</v>
      </c>
      <c r="E11" s="92">
        <v>224735292678</v>
      </c>
      <c r="F11" s="92">
        <f t="shared" si="2"/>
        <v>65143697114</v>
      </c>
      <c r="G11" s="92">
        <v>46419350000</v>
      </c>
      <c r="H11" s="176">
        <f t="shared" si="3"/>
        <v>3.877693246458643E-5</v>
      </c>
      <c r="I11" s="92">
        <f t="shared" si="4"/>
        <v>2526072.7434830521</v>
      </c>
      <c r="J11" s="86">
        <v>0</v>
      </c>
      <c r="K11" s="92">
        <f t="shared" si="5"/>
        <v>1800000</v>
      </c>
      <c r="L11" s="92">
        <v>1800000</v>
      </c>
      <c r="M11" s="90"/>
    </row>
    <row r="12" spans="1:13" ht="39.9" customHeight="1" x14ac:dyDescent="0.2">
      <c r="A12" s="90"/>
      <c r="B12" s="92" t="s">
        <v>244</v>
      </c>
      <c r="C12" s="92">
        <v>981000</v>
      </c>
      <c r="D12" s="92">
        <v>258633000000</v>
      </c>
      <c r="E12" s="92">
        <v>242021000000</v>
      </c>
      <c r="F12" s="92">
        <f t="shared" si="2"/>
        <v>16612000000</v>
      </c>
      <c r="G12" s="92">
        <v>4537000000</v>
      </c>
      <c r="H12" s="176">
        <f t="shared" si="3"/>
        <v>2.1622217324223056E-4</v>
      </c>
      <c r="I12" s="92">
        <f t="shared" si="4"/>
        <v>3591882.7418999341</v>
      </c>
      <c r="J12" s="86">
        <v>0</v>
      </c>
      <c r="K12" s="92">
        <f t="shared" si="5"/>
        <v>981000</v>
      </c>
      <c r="L12" s="92">
        <v>981000</v>
      </c>
      <c r="M12" s="90"/>
    </row>
    <row r="13" spans="1:13" ht="39.9" customHeight="1" x14ac:dyDescent="0.2">
      <c r="A13" s="90"/>
      <c r="B13" s="92" t="s">
        <v>245</v>
      </c>
      <c r="C13" s="92">
        <v>5003000</v>
      </c>
      <c r="D13" s="92">
        <v>65530639</v>
      </c>
      <c r="E13" s="92">
        <v>9453970</v>
      </c>
      <c r="F13" s="92">
        <f t="shared" si="2"/>
        <v>56076669</v>
      </c>
      <c r="G13" s="92">
        <v>28119000</v>
      </c>
      <c r="H13" s="176">
        <f t="shared" si="3"/>
        <v>0.17792240122337211</v>
      </c>
      <c r="I13" s="92">
        <f t="shared" si="4"/>
        <v>9977295.6010882333</v>
      </c>
      <c r="J13" s="86">
        <v>0</v>
      </c>
      <c r="K13" s="92">
        <f t="shared" si="5"/>
        <v>5003000</v>
      </c>
      <c r="L13" s="92">
        <v>5003000</v>
      </c>
      <c r="M13" s="90"/>
    </row>
    <row r="14" spans="1:13" ht="39.9" customHeight="1" x14ac:dyDescent="0.2">
      <c r="A14" s="90"/>
      <c r="B14" s="92" t="s">
        <v>246</v>
      </c>
      <c r="C14" s="92">
        <v>20000</v>
      </c>
      <c r="D14" s="92">
        <v>2358498996</v>
      </c>
      <c r="E14" s="92">
        <v>580165835</v>
      </c>
      <c r="F14" s="92">
        <f t="shared" si="2"/>
        <v>1778333161</v>
      </c>
      <c r="G14" s="92">
        <v>400000000</v>
      </c>
      <c r="H14" s="176">
        <f t="shared" si="3"/>
        <v>5.0000000000000002E-5</v>
      </c>
      <c r="I14" s="92">
        <f t="shared" si="4"/>
        <v>88916.658049999998</v>
      </c>
      <c r="J14" s="86">
        <v>0</v>
      </c>
      <c r="K14" s="92">
        <f t="shared" si="5"/>
        <v>20000</v>
      </c>
      <c r="L14" s="92">
        <v>20000</v>
      </c>
      <c r="M14" s="90"/>
    </row>
    <row r="15" spans="1:13" ht="39.9" customHeight="1" x14ac:dyDescent="0.2">
      <c r="A15" s="90"/>
      <c r="B15" s="92" t="s">
        <v>247</v>
      </c>
      <c r="C15" s="92">
        <v>604782</v>
      </c>
      <c r="D15" s="92">
        <v>468124714</v>
      </c>
      <c r="E15" s="92">
        <v>1022460</v>
      </c>
      <c r="F15" s="92">
        <f t="shared" si="2"/>
        <v>467102254</v>
      </c>
      <c r="G15" s="92">
        <v>448984000</v>
      </c>
      <c r="H15" s="176">
        <f t="shared" si="3"/>
        <v>1.3470012294424746E-3</v>
      </c>
      <c r="I15" s="92">
        <f t="shared" si="4"/>
        <v>629187.31041335105</v>
      </c>
      <c r="J15" s="86">
        <v>0</v>
      </c>
      <c r="K15" s="92">
        <f t="shared" si="5"/>
        <v>604782</v>
      </c>
      <c r="L15" s="92">
        <v>604782</v>
      </c>
      <c r="M15" s="90"/>
    </row>
    <row r="16" spans="1:13" ht="39.9" customHeight="1" x14ac:dyDescent="0.2">
      <c r="A16" s="90"/>
      <c r="B16" s="92" t="s">
        <v>248</v>
      </c>
      <c r="C16" s="92">
        <v>316000</v>
      </c>
      <c r="D16" s="92">
        <v>1462918134</v>
      </c>
      <c r="E16" s="92">
        <v>11410000</v>
      </c>
      <c r="F16" s="92">
        <f t="shared" si="2"/>
        <v>1451508134</v>
      </c>
      <c r="G16" s="92">
        <v>1451508134</v>
      </c>
      <c r="H16" s="176">
        <f t="shared" si="3"/>
        <v>2.1770460157820927E-4</v>
      </c>
      <c r="I16" s="92">
        <f t="shared" si="4"/>
        <v>316000</v>
      </c>
      <c r="J16" s="86">
        <v>0</v>
      </c>
      <c r="K16" s="92">
        <f t="shared" si="5"/>
        <v>316000</v>
      </c>
      <c r="L16" s="92">
        <v>316000</v>
      </c>
      <c r="M16" s="90"/>
    </row>
    <row r="17" spans="1:13" ht="39.9" customHeight="1" x14ac:dyDescent="0.2">
      <c r="A17" s="90"/>
      <c r="B17" s="92" t="s">
        <v>249</v>
      </c>
      <c r="C17" s="92">
        <v>46000</v>
      </c>
      <c r="D17" s="92">
        <v>1081244992</v>
      </c>
      <c r="E17" s="92">
        <v>93448632</v>
      </c>
      <c r="F17" s="92">
        <f t="shared" si="2"/>
        <v>987796360</v>
      </c>
      <c r="G17" s="92">
        <v>77287598</v>
      </c>
      <c r="H17" s="176">
        <f t="shared" si="3"/>
        <v>5.9517957848812951E-4</v>
      </c>
      <c r="I17" s="92">
        <f t="shared" si="4"/>
        <v>587916.22117690858</v>
      </c>
      <c r="J17" s="86">
        <v>0</v>
      </c>
      <c r="K17" s="92">
        <f t="shared" si="5"/>
        <v>46000</v>
      </c>
      <c r="L17" s="92">
        <v>46000</v>
      </c>
      <c r="M17" s="90"/>
    </row>
    <row r="18" spans="1:13" ht="39.9" customHeight="1" x14ac:dyDescent="0.2">
      <c r="A18" s="90"/>
      <c r="B18" s="92" t="s">
        <v>218</v>
      </c>
      <c r="C18" s="92">
        <v>5821000</v>
      </c>
      <c r="D18" s="92">
        <v>2094716625</v>
      </c>
      <c r="E18" s="92">
        <v>57825694</v>
      </c>
      <c r="F18" s="92">
        <f t="shared" si="2"/>
        <v>2036890931</v>
      </c>
      <c r="G18" s="92">
        <v>1908650000</v>
      </c>
      <c r="H18" s="176">
        <f t="shared" si="3"/>
        <v>3.0497995965734943E-3</v>
      </c>
      <c r="I18" s="92">
        <f t="shared" si="4"/>
        <v>6212109.1396280089</v>
      </c>
      <c r="J18" s="86">
        <v>0</v>
      </c>
      <c r="K18" s="92">
        <f t="shared" si="5"/>
        <v>5821000</v>
      </c>
      <c r="L18" s="92">
        <v>5821000</v>
      </c>
      <c r="M18" s="90"/>
    </row>
    <row r="19" spans="1:13" ht="39.9" customHeight="1" x14ac:dyDescent="0.2">
      <c r="A19" s="90"/>
      <c r="B19" s="92" t="s">
        <v>250</v>
      </c>
      <c r="C19" s="92">
        <v>100000</v>
      </c>
      <c r="D19" s="92">
        <v>24556329000000</v>
      </c>
      <c r="E19" s="92">
        <v>24162382000000</v>
      </c>
      <c r="F19" s="92">
        <f t="shared" si="2"/>
        <v>393947000000</v>
      </c>
      <c r="G19" s="92">
        <v>16602000000</v>
      </c>
      <c r="H19" s="176">
        <f t="shared" si="3"/>
        <v>6.0233706782315385E-6</v>
      </c>
      <c r="I19" s="92">
        <f t="shared" si="4"/>
        <v>2372888.80857728</v>
      </c>
      <c r="J19" s="86">
        <v>0</v>
      </c>
      <c r="K19" s="92">
        <f t="shared" si="5"/>
        <v>100000</v>
      </c>
      <c r="L19" s="92">
        <v>100000</v>
      </c>
      <c r="M19" s="90"/>
    </row>
    <row r="20" spans="1:13" ht="39.9" customHeight="1" x14ac:dyDescent="0.2">
      <c r="A20" s="90"/>
      <c r="B20" s="94" t="s">
        <v>9</v>
      </c>
      <c r="C20" s="92">
        <f>SUM(C9:C19)</f>
        <v>26651782</v>
      </c>
      <c r="D20" s="92">
        <f>SUM(D9:D19)</f>
        <v>25127139366375</v>
      </c>
      <c r="E20" s="92">
        <f>SUM(E9:E19)</f>
        <v>24634592914574</v>
      </c>
      <c r="F20" s="92">
        <f>SUM(F9:F19)</f>
        <v>492546451801</v>
      </c>
      <c r="G20" s="92">
        <f>SUM(G9:G19)</f>
        <v>76826988732</v>
      </c>
      <c r="H20" s="86" t="s">
        <v>171</v>
      </c>
      <c r="I20" s="92">
        <f>SUM(I9:I19)</f>
        <v>75456541.273494959</v>
      </c>
      <c r="J20" s="92">
        <f>SUM(J9:J19)</f>
        <v>0</v>
      </c>
      <c r="K20" s="93">
        <f>SUM(K9:K19)</f>
        <v>26651782</v>
      </c>
      <c r="L20" s="92">
        <f>SUM(L9:L19)</f>
        <v>26651782</v>
      </c>
      <c r="M20" s="90"/>
    </row>
    <row r="21" spans="1:13" ht="6.75" customHeight="1" x14ac:dyDescent="0.2"/>
  </sheetData>
  <autoFilter ref="A8:N20" xr:uid="{00000000-0001-0000-0200-000000000000}"/>
  <phoneticPr fontId="5"/>
  <pageMargins left="0.70866141732283472" right="0.70866141732283472" top="0.31496062992125984" bottom="0.31496062992125984" header="0.31496062992125984" footer="0.31496062992125984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 tint="0.39997558519241921"/>
  </sheetPr>
  <dimension ref="A1:M21"/>
  <sheetViews>
    <sheetView view="pageBreakPreview" zoomScale="70" zoomScaleNormal="80" zoomScaleSheetLayoutView="70" workbookViewId="0">
      <selection activeCell="Y14" sqref="Y14"/>
    </sheetView>
  </sheetViews>
  <sheetFormatPr defaultColWidth="8.90625" defaultRowHeight="13" x14ac:dyDescent="0.2"/>
  <cols>
    <col min="1" max="1" width="1.6328125" style="34" customWidth="1"/>
    <col min="2" max="2" width="41.26953125" style="34" customWidth="1"/>
    <col min="3" max="3" width="17.453125" style="34" customWidth="1"/>
    <col min="4" max="8" width="15.81640625" style="34" customWidth="1"/>
    <col min="9" max="9" width="16.81640625" style="34" customWidth="1"/>
    <col min="10" max="10" width="15.81640625" style="34" customWidth="1"/>
    <col min="11" max="11" width="16.81640625" style="34" customWidth="1"/>
    <col min="12" max="12" width="16.6328125" style="34" customWidth="1"/>
    <col min="13" max="13" width="1.1796875" style="34" customWidth="1"/>
    <col min="14" max="16384" width="8.90625" style="34"/>
  </cols>
  <sheetData>
    <row r="1" spans="1:13" ht="34.5" customHeight="1" x14ac:dyDescent="0.2">
      <c r="A1" s="35"/>
      <c r="B1" s="109" t="s">
        <v>164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3" ht="20.149999999999999" customHeight="1" x14ac:dyDescent="0.2">
      <c r="B2" s="78" t="s">
        <v>162</v>
      </c>
      <c r="C2" s="39"/>
      <c r="D2" s="39"/>
      <c r="E2" s="39"/>
      <c r="F2" s="39"/>
      <c r="G2" s="39"/>
      <c r="H2" s="39"/>
      <c r="I2" s="39"/>
      <c r="J2" s="39"/>
      <c r="K2" s="31" t="s">
        <v>174</v>
      </c>
      <c r="L2" s="39"/>
    </row>
    <row r="3" spans="1:13" ht="50.15" customHeight="1" x14ac:dyDescent="0.2">
      <c r="A3" s="37"/>
      <c r="B3" s="187" t="s">
        <v>48</v>
      </c>
      <c r="C3" s="188" t="s">
        <v>49</v>
      </c>
      <c r="D3" s="188" t="s">
        <v>50</v>
      </c>
      <c r="E3" s="188" t="s">
        <v>51</v>
      </c>
      <c r="F3" s="188" t="s">
        <v>52</v>
      </c>
      <c r="G3" s="188" t="s">
        <v>53</v>
      </c>
      <c r="H3" s="188" t="s">
        <v>54</v>
      </c>
      <c r="I3" s="188" t="s">
        <v>55</v>
      </c>
      <c r="J3" s="188" t="s">
        <v>56</v>
      </c>
      <c r="K3" s="188" t="s">
        <v>47</v>
      </c>
      <c r="L3" s="38"/>
      <c r="M3" s="37"/>
    </row>
    <row r="4" spans="1:13" ht="39.9" customHeight="1" x14ac:dyDescent="0.2">
      <c r="A4" s="37"/>
      <c r="B4" s="81" t="str">
        <f>投資及び出資金の明細!B4</f>
        <v>知夫里島開発（株）</v>
      </c>
      <c r="C4" s="81">
        <f>ROUND(投資及び出資金の明細!C4/1000,0)</f>
        <v>55000</v>
      </c>
      <c r="D4" s="81">
        <f>ROUND(投資及び出資金の明細!D4/1000,0)</f>
        <v>20784</v>
      </c>
      <c r="E4" s="81">
        <f>ROUND(投資及び出資金の明細!E4/1000,0)</f>
        <v>5878</v>
      </c>
      <c r="F4" s="81">
        <f>ROUND(投資及び出資金の明細!F4/1000,0)</f>
        <v>14906</v>
      </c>
      <c r="G4" s="81">
        <f>ROUND(投資及び出資金の明細!G4/1000,0)</f>
        <v>60000</v>
      </c>
      <c r="H4" s="176">
        <f>投資及び出資金の明細!H4</f>
        <v>0.91666666666666663</v>
      </c>
      <c r="I4" s="81">
        <f>ROUND(投資及び出資金の明細!I4/1000,0)</f>
        <v>13664</v>
      </c>
      <c r="J4" s="81">
        <f>ROUND(投資及び出資金の明細!J4/1000,0)</f>
        <v>41336</v>
      </c>
      <c r="K4" s="81">
        <f>ROUND(投資及び出資金の明細!K4/1000,0)</f>
        <v>55000</v>
      </c>
      <c r="L4" s="38"/>
      <c r="M4" s="37"/>
    </row>
    <row r="5" spans="1:13" ht="39.9" customHeight="1" x14ac:dyDescent="0.2">
      <c r="A5" s="37"/>
      <c r="B5" s="79" t="s">
        <v>9</v>
      </c>
      <c r="C5" s="81">
        <f>ROUND(投資及び出資金の明細!C5/1000,0)</f>
        <v>55000</v>
      </c>
      <c r="D5" s="81">
        <f>ROUND(投資及び出資金の明細!D5/1000,0)</f>
        <v>20784</v>
      </c>
      <c r="E5" s="81">
        <f>ROUND(投資及び出資金の明細!E5/1000,0)</f>
        <v>5878</v>
      </c>
      <c r="F5" s="81">
        <f>ROUND(投資及び出資金の明細!F5/1000,0)</f>
        <v>14906</v>
      </c>
      <c r="G5" s="81">
        <f>ROUND(投資及び出資金の明細!G5/1000,0)</f>
        <v>60000</v>
      </c>
      <c r="H5" s="42" t="s">
        <v>171</v>
      </c>
      <c r="I5" s="81">
        <f>ROUND(投資及び出資金の明細!I5/1000,0)</f>
        <v>13664</v>
      </c>
      <c r="J5" s="81">
        <f>ROUND(投資及び出資金の明細!J5/1000,0)</f>
        <v>41336</v>
      </c>
      <c r="K5" s="81">
        <f>ROUND(投資及び出資金の明細!K5/1000,0)</f>
        <v>55000</v>
      </c>
      <c r="L5" s="38"/>
      <c r="M5" s="37"/>
    </row>
    <row r="6" spans="1:13" ht="12" customHeight="1" x14ac:dyDescent="0.2">
      <c r="A6" s="37"/>
      <c r="B6" s="80"/>
      <c r="C6" s="38"/>
      <c r="D6" s="38"/>
      <c r="E6" s="38"/>
      <c r="F6" s="38"/>
      <c r="G6" s="38"/>
      <c r="H6" s="38"/>
      <c r="I6" s="38"/>
      <c r="J6" s="38"/>
      <c r="K6" s="38"/>
      <c r="L6" s="38"/>
      <c r="M6" s="37"/>
    </row>
    <row r="7" spans="1:13" ht="20.149999999999999" customHeight="1" x14ac:dyDescent="0.2">
      <c r="B7" s="78" t="s">
        <v>163</v>
      </c>
      <c r="C7" s="39"/>
      <c r="D7" s="39"/>
      <c r="E7" s="39"/>
      <c r="F7" s="39"/>
      <c r="G7" s="39"/>
      <c r="H7" s="39"/>
      <c r="I7" s="39"/>
      <c r="J7" s="39"/>
      <c r="K7" s="40"/>
      <c r="L7" s="31" t="s">
        <v>174</v>
      </c>
    </row>
    <row r="8" spans="1:13" ht="50.15" customHeight="1" x14ac:dyDescent="0.2">
      <c r="A8" s="37"/>
      <c r="B8" s="187" t="s">
        <v>48</v>
      </c>
      <c r="C8" s="188" t="s">
        <v>57</v>
      </c>
      <c r="D8" s="188" t="s">
        <v>50</v>
      </c>
      <c r="E8" s="188" t="s">
        <v>51</v>
      </c>
      <c r="F8" s="188" t="s">
        <v>52</v>
      </c>
      <c r="G8" s="188" t="s">
        <v>53</v>
      </c>
      <c r="H8" s="188" t="s">
        <v>54</v>
      </c>
      <c r="I8" s="188" t="s">
        <v>55</v>
      </c>
      <c r="J8" s="188" t="s">
        <v>58</v>
      </c>
      <c r="K8" s="188" t="s">
        <v>59</v>
      </c>
      <c r="L8" s="188" t="s">
        <v>47</v>
      </c>
      <c r="M8" s="37"/>
    </row>
    <row r="9" spans="1:13" ht="39.9" customHeight="1" x14ac:dyDescent="0.2">
      <c r="A9" s="37"/>
      <c r="B9" s="77" t="str">
        <f>投資及び出資金の明細!B9</f>
        <v>隠岐汽船株式会社</v>
      </c>
      <c r="C9" s="81">
        <f>ROUND(投資及び出資金の明細!C9/1000,0)</f>
        <v>11750</v>
      </c>
      <c r="D9" s="81">
        <f>ROUND(投資及び出資金の明細!D9/1000,0)</f>
        <v>3157030</v>
      </c>
      <c r="E9" s="81">
        <f>ROUND(投資及び出資金の明細!E9/1000,0)</f>
        <v>1165545</v>
      </c>
      <c r="F9" s="81">
        <f>ROUND(投資及び出資金の明細!F9/1000,0)</f>
        <v>1991485</v>
      </c>
      <c r="G9" s="81">
        <f>ROUND(投資及び出資金の明細!G9/1000,0)</f>
        <v>479750</v>
      </c>
      <c r="H9" s="41">
        <f>投資及び出資金の明細!H9</f>
        <v>2.4491922876498175E-2</v>
      </c>
      <c r="I9" s="81">
        <f>ROUND(投資及び出資金の明細!I9/1000,0)</f>
        <v>48775</v>
      </c>
      <c r="J9" s="81">
        <f>ROUND(投資及び出資金の明細!J9/1000,0)</f>
        <v>0</v>
      </c>
      <c r="K9" s="81">
        <f>ROUND(投資及び出資金の明細!K9/1000,0)</f>
        <v>11750</v>
      </c>
      <c r="L9" s="81">
        <f>ROUND(投資及び出資金の明細!L9/1000,0)</f>
        <v>11750</v>
      </c>
      <c r="M9" s="37"/>
    </row>
    <row r="10" spans="1:13" ht="39.9" customHeight="1" x14ac:dyDescent="0.2">
      <c r="A10" s="37"/>
      <c r="B10" s="77" t="str">
        <f>投資及び出資金の明細!B10</f>
        <v>島根県農業信用基金協会</v>
      </c>
      <c r="C10" s="81">
        <f>ROUND(投資及び出資金の明細!C10/1000,0)</f>
        <v>210</v>
      </c>
      <c r="D10" s="81">
        <f>ROUND(投資及び出資金の明細!D10/1000,0)</f>
        <v>11610313</v>
      </c>
      <c r="E10" s="81">
        <f>ROUND(投資及び出資金の明細!E10/1000,0)</f>
        <v>3535750</v>
      </c>
      <c r="F10" s="81">
        <f>ROUND(投資及び出資金の明細!F10/1000,0)</f>
        <v>8074562</v>
      </c>
      <c r="G10" s="81">
        <f>ROUND(投資及び出資金の明細!G10/1000,0)</f>
        <v>4474340</v>
      </c>
      <c r="H10" s="41">
        <f>投資及び出資金の明細!H10</f>
        <v>4.6934296454896142E-5</v>
      </c>
      <c r="I10" s="81">
        <f>ROUND(投資及び出資金の明細!I10/1000,0)</f>
        <v>379</v>
      </c>
      <c r="J10" s="81">
        <f>ROUND(投資及び出資金の明細!J10/1000,0)</f>
        <v>0</v>
      </c>
      <c r="K10" s="81">
        <f>ROUND(投資及び出資金の明細!K10/1000,0)</f>
        <v>210</v>
      </c>
      <c r="L10" s="81">
        <f>ROUND(投資及び出資金の明細!L10/1000,0)</f>
        <v>210</v>
      </c>
      <c r="M10" s="37"/>
    </row>
    <row r="11" spans="1:13" ht="39.9" customHeight="1" x14ac:dyDescent="0.2">
      <c r="A11" s="37"/>
      <c r="B11" s="77" t="str">
        <f>投資及び出資金の明細!B11</f>
        <v>全国漁業信用基金協会島根支部</v>
      </c>
      <c r="C11" s="81">
        <f>ROUND(投資及び出資金の明細!C11/1000,0)</f>
        <v>1800</v>
      </c>
      <c r="D11" s="81">
        <f>ROUND(投資及び出資金の明細!D11/1000,0)</f>
        <v>289878990</v>
      </c>
      <c r="E11" s="81">
        <f>ROUND(投資及び出資金の明細!E11/1000,0)</f>
        <v>224735293</v>
      </c>
      <c r="F11" s="81">
        <f>ROUND(投資及び出資金の明細!F11/1000,0)</f>
        <v>65143697</v>
      </c>
      <c r="G11" s="81">
        <f>ROUND(投資及び出資金の明細!G11/1000,0)</f>
        <v>46419350</v>
      </c>
      <c r="H11" s="41">
        <f>投資及び出資金の明細!H11</f>
        <v>3.877693246458643E-5</v>
      </c>
      <c r="I11" s="81">
        <f>ROUND(投資及び出資金の明細!I11/1000,0)</f>
        <v>2526</v>
      </c>
      <c r="J11" s="81">
        <f>ROUND(投資及び出資金の明細!J11/1000,0)</f>
        <v>0</v>
      </c>
      <c r="K11" s="81">
        <f>ROUND(投資及び出資金の明細!K11/1000,0)</f>
        <v>1800</v>
      </c>
      <c r="L11" s="81">
        <f>ROUND(投資及び出資金の明細!L11/1000,0)</f>
        <v>1800</v>
      </c>
      <c r="M11" s="37"/>
    </row>
    <row r="12" spans="1:13" ht="39.9" customHeight="1" x14ac:dyDescent="0.2">
      <c r="A12" s="37"/>
      <c r="B12" s="77" t="str">
        <f>投資及び出資金の明細!B12</f>
        <v>島根県信用保証協会</v>
      </c>
      <c r="C12" s="81">
        <f>ROUND(投資及び出資金の明細!C12/1000,0)</f>
        <v>981</v>
      </c>
      <c r="D12" s="81">
        <f>ROUND(投資及び出資金の明細!D12/1000,0)</f>
        <v>258633000</v>
      </c>
      <c r="E12" s="81">
        <f>ROUND(投資及び出資金の明細!E12/1000,0)</f>
        <v>242021000</v>
      </c>
      <c r="F12" s="81">
        <f>ROUND(投資及び出資金の明細!F12/1000,0)</f>
        <v>16612000</v>
      </c>
      <c r="G12" s="81">
        <f>ROUND(投資及び出資金の明細!G12/1000,0)</f>
        <v>4537000</v>
      </c>
      <c r="H12" s="41">
        <f>投資及び出資金の明細!H12</f>
        <v>2.1622217324223056E-4</v>
      </c>
      <c r="I12" s="81">
        <f>ROUND(投資及び出資金の明細!I12/1000,0)</f>
        <v>3592</v>
      </c>
      <c r="J12" s="81">
        <f>ROUND(投資及び出資金の明細!J12/1000,0)</f>
        <v>0</v>
      </c>
      <c r="K12" s="81">
        <f>ROUND(投資及び出資金の明細!K12/1000,0)</f>
        <v>981</v>
      </c>
      <c r="L12" s="81">
        <f>ROUND(投資及び出資金の明細!L12/1000,0)</f>
        <v>981</v>
      </c>
      <c r="M12" s="37"/>
    </row>
    <row r="13" spans="1:13" ht="39.9" customHeight="1" x14ac:dyDescent="0.2">
      <c r="A13" s="37"/>
      <c r="B13" s="77" t="str">
        <f>投資及び出資金の明細!B13</f>
        <v>隠岐島前森林組合</v>
      </c>
      <c r="C13" s="81">
        <f>ROUND(投資及び出資金の明細!C13/1000,0)</f>
        <v>5003</v>
      </c>
      <c r="D13" s="81">
        <f>ROUND(投資及び出資金の明細!D13/1000,0)</f>
        <v>65531</v>
      </c>
      <c r="E13" s="81">
        <f>ROUND(投資及び出資金の明細!E13/1000,0)</f>
        <v>9454</v>
      </c>
      <c r="F13" s="81">
        <f>ROUND(投資及び出資金の明細!F13/1000,0)</f>
        <v>56077</v>
      </c>
      <c r="G13" s="81">
        <f>ROUND(投資及び出資金の明細!G13/1000,0)</f>
        <v>28119</v>
      </c>
      <c r="H13" s="41">
        <f>投資及び出資金の明細!H13</f>
        <v>0.17792240122337211</v>
      </c>
      <c r="I13" s="81">
        <f>ROUND(投資及び出資金の明細!I13/1000,0)</f>
        <v>9977</v>
      </c>
      <c r="J13" s="81">
        <f>ROUND(投資及び出資金の明細!J13/1000,0)</f>
        <v>0</v>
      </c>
      <c r="K13" s="81">
        <f>ROUND(投資及び出資金の明細!K13/1000,0)</f>
        <v>5003</v>
      </c>
      <c r="L13" s="81">
        <f>ROUND(投資及び出資金の明細!L13/1000,0)</f>
        <v>5003</v>
      </c>
      <c r="M13" s="37"/>
    </row>
    <row r="14" spans="1:13" ht="39.9" customHeight="1" x14ac:dyDescent="0.2">
      <c r="A14" s="37"/>
      <c r="B14" s="77" t="str">
        <f>投資及び出資金の明細!B14</f>
        <v>砂防フロンティア整備推進機構</v>
      </c>
      <c r="C14" s="81">
        <f>ROUND(投資及び出資金の明細!C14/1000,0)</f>
        <v>20</v>
      </c>
      <c r="D14" s="81">
        <f>ROUND(投資及び出資金の明細!D14/1000,0)</f>
        <v>2358499</v>
      </c>
      <c r="E14" s="81">
        <f>ROUND(投資及び出資金の明細!E14/1000,0)</f>
        <v>580166</v>
      </c>
      <c r="F14" s="81">
        <f>ROUND(投資及び出資金の明細!F14/1000,0)</f>
        <v>1778333</v>
      </c>
      <c r="G14" s="81">
        <f>ROUND(投資及び出資金の明細!G14/1000,0)</f>
        <v>400000</v>
      </c>
      <c r="H14" s="41">
        <f>投資及び出資金の明細!H14</f>
        <v>5.0000000000000002E-5</v>
      </c>
      <c r="I14" s="81">
        <f>ROUND(投資及び出資金の明細!I14/1000,0)</f>
        <v>89</v>
      </c>
      <c r="J14" s="81">
        <f>ROUND(投資及び出資金の明細!J14/1000,0)</f>
        <v>0</v>
      </c>
      <c r="K14" s="81">
        <f>ROUND(投資及び出資金の明細!K14/1000,0)</f>
        <v>20</v>
      </c>
      <c r="L14" s="81">
        <f>ROUND(投資及び出資金の明細!L14/1000,0)</f>
        <v>20</v>
      </c>
      <c r="M14" s="37"/>
    </row>
    <row r="15" spans="1:13" ht="39.9" customHeight="1" x14ac:dyDescent="0.2">
      <c r="A15" s="37"/>
      <c r="B15" s="77" t="str">
        <f>投資及び出資金の明細!B15</f>
        <v>島根県暴力追放センター</v>
      </c>
      <c r="C15" s="81">
        <f>ROUND(投資及び出資金の明細!C15/1000,0)</f>
        <v>605</v>
      </c>
      <c r="D15" s="81">
        <f>ROUND(投資及び出資金の明細!D15/1000,0)</f>
        <v>468125</v>
      </c>
      <c r="E15" s="81">
        <f>ROUND(投資及び出資金の明細!E15/1000,0)</f>
        <v>1022</v>
      </c>
      <c r="F15" s="81">
        <f>ROUND(投資及び出資金の明細!F15/1000,0)</f>
        <v>467102</v>
      </c>
      <c r="G15" s="81">
        <f>ROUND(投資及び出資金の明細!G15/1000,0)</f>
        <v>448984</v>
      </c>
      <c r="H15" s="41">
        <f>投資及び出資金の明細!H15</f>
        <v>1.3470012294424746E-3</v>
      </c>
      <c r="I15" s="81">
        <f>ROUND(投資及び出資金の明細!I15/1000,0)</f>
        <v>629</v>
      </c>
      <c r="J15" s="81">
        <f>ROUND(投資及び出資金の明細!J15/1000,0)</f>
        <v>0</v>
      </c>
      <c r="K15" s="81">
        <f>ROUND(投資及び出資金の明細!K15/1000,0)</f>
        <v>605</v>
      </c>
      <c r="L15" s="81">
        <f>ROUND(投資及び出資金の明細!L15/1000,0)</f>
        <v>605</v>
      </c>
      <c r="M15" s="37"/>
    </row>
    <row r="16" spans="1:13" ht="39.9" customHeight="1" x14ac:dyDescent="0.2">
      <c r="A16" s="37"/>
      <c r="B16" s="77" t="str">
        <f>投資及び出資金の明細!B16</f>
        <v>県みどりの担い手育成基金</v>
      </c>
      <c r="C16" s="81">
        <f>ROUND(投資及び出資金の明細!C16/1000,0)</f>
        <v>316</v>
      </c>
      <c r="D16" s="81">
        <f>ROUND(投資及び出資金の明細!D16/1000,0)</f>
        <v>1462918</v>
      </c>
      <c r="E16" s="81">
        <f>ROUND(投資及び出資金の明細!E16/1000,0)</f>
        <v>11410</v>
      </c>
      <c r="F16" s="81">
        <f>ROUND(投資及び出資金の明細!F16/1000,0)</f>
        <v>1451508</v>
      </c>
      <c r="G16" s="81">
        <f>ROUND(投資及び出資金の明細!G16/1000,0)</f>
        <v>1451508</v>
      </c>
      <c r="H16" s="41">
        <f>投資及び出資金の明細!H16</f>
        <v>2.1770460157820927E-4</v>
      </c>
      <c r="I16" s="81">
        <f>ROUND(投資及び出資金の明細!I16/1000,0)</f>
        <v>316</v>
      </c>
      <c r="J16" s="81">
        <f>ROUND(投資及び出資金の明細!J16/1000,0)</f>
        <v>0</v>
      </c>
      <c r="K16" s="81">
        <f>ROUND(投資及び出資金の明細!K16/1000,0)</f>
        <v>316</v>
      </c>
      <c r="L16" s="81">
        <f>ROUND(投資及び出資金の明細!L16/1000,0)</f>
        <v>316</v>
      </c>
      <c r="M16" s="37"/>
    </row>
    <row r="17" spans="1:13" ht="39.9" customHeight="1" x14ac:dyDescent="0.2">
      <c r="A17" s="37"/>
      <c r="B17" s="77" t="str">
        <f>投資及び出資金の明細!B17</f>
        <v>しまねまごころバンク設立（ヘルスサイエンスセンター島根）</v>
      </c>
      <c r="C17" s="81">
        <f>ROUND(投資及び出資金の明細!C17/1000,0)</f>
        <v>46</v>
      </c>
      <c r="D17" s="81">
        <f>ROUND(投資及び出資金の明細!D17/1000,0)</f>
        <v>1081245</v>
      </c>
      <c r="E17" s="81">
        <f>ROUND(投資及び出資金の明細!E17/1000,0)</f>
        <v>93449</v>
      </c>
      <c r="F17" s="81">
        <f>ROUND(投資及び出資金の明細!F17/1000,0)</f>
        <v>987796</v>
      </c>
      <c r="G17" s="81">
        <f>ROUND(投資及び出資金の明細!G17/1000,0)</f>
        <v>77288</v>
      </c>
      <c r="H17" s="41">
        <f>投資及び出資金の明細!H17</f>
        <v>5.9517957848812951E-4</v>
      </c>
      <c r="I17" s="81">
        <f>ROUND(投資及び出資金の明細!I17/1000,0)</f>
        <v>588</v>
      </c>
      <c r="J17" s="81">
        <f>ROUND(投資及び出資金の明細!J17/1000,0)</f>
        <v>0</v>
      </c>
      <c r="K17" s="81">
        <f>ROUND(投資及び出資金の明細!K17/1000,0)</f>
        <v>46</v>
      </c>
      <c r="L17" s="81">
        <f>ROUND(投資及び出資金の明細!L17/1000,0)</f>
        <v>46</v>
      </c>
      <c r="M17" s="37"/>
    </row>
    <row r="18" spans="1:13" ht="39.9" customHeight="1" x14ac:dyDescent="0.2">
      <c r="A18" s="37"/>
      <c r="B18" s="77" t="str">
        <f>投資及び出資金の明細!B18</f>
        <v>島根県水産振興協会（栽培漁業推進ファンド基金）</v>
      </c>
      <c r="C18" s="81">
        <f>ROUND(投資及び出資金の明細!C18/1000,0)</f>
        <v>5821</v>
      </c>
      <c r="D18" s="81">
        <f>ROUND(投資及び出資金の明細!D18/1000,0)</f>
        <v>2094717</v>
      </c>
      <c r="E18" s="81">
        <f>ROUND(投資及び出資金の明細!E18/1000,0)</f>
        <v>57826</v>
      </c>
      <c r="F18" s="81">
        <f>ROUND(投資及び出資金の明細!F18/1000,0)</f>
        <v>2036891</v>
      </c>
      <c r="G18" s="81">
        <f>ROUND(投資及び出資金の明細!G18/1000,0)</f>
        <v>1908650</v>
      </c>
      <c r="H18" s="41">
        <f>投資及び出資金の明細!H18</f>
        <v>3.0497995965734943E-3</v>
      </c>
      <c r="I18" s="81">
        <f>ROUND(投資及び出資金の明細!I18/1000,0)</f>
        <v>6212</v>
      </c>
      <c r="J18" s="81">
        <f>ROUND(投資及び出資金の明細!J18/1000,0)</f>
        <v>0</v>
      </c>
      <c r="K18" s="81">
        <f>ROUND(投資及び出資金の明細!K18/1000,0)</f>
        <v>5821</v>
      </c>
      <c r="L18" s="81">
        <f>ROUND(投資及び出資金の明細!L18/1000,0)</f>
        <v>5821</v>
      </c>
      <c r="M18" s="37"/>
    </row>
    <row r="19" spans="1:13" ht="39.9" customHeight="1" x14ac:dyDescent="0.2">
      <c r="A19" s="37"/>
      <c r="B19" s="77" t="str">
        <f>投資及び出資金の明細!B19</f>
        <v>地方公営企業等金融機構</v>
      </c>
      <c r="C19" s="81">
        <f>ROUND(投資及び出資金の明細!C19/1000,0)</f>
        <v>100</v>
      </c>
      <c r="D19" s="81">
        <f>ROUND(投資及び出資金の明細!D19/1000,0)</f>
        <v>24556329000</v>
      </c>
      <c r="E19" s="81">
        <f>ROUND(投資及び出資金の明細!E19/1000,0)</f>
        <v>24162382000</v>
      </c>
      <c r="F19" s="81">
        <f>ROUND(投資及び出資金の明細!F19/1000,0)</f>
        <v>393947000</v>
      </c>
      <c r="G19" s="81">
        <f>ROUND(投資及び出資金の明細!G19/1000,0)</f>
        <v>16602000</v>
      </c>
      <c r="H19" s="41">
        <f>投資及び出資金の明細!H19</f>
        <v>6.0233706782315385E-6</v>
      </c>
      <c r="I19" s="81">
        <f>ROUND(投資及び出資金の明細!I19/1000,0)</f>
        <v>2373</v>
      </c>
      <c r="J19" s="81">
        <f>ROUND(投資及び出資金の明細!J19/1000,0)</f>
        <v>0</v>
      </c>
      <c r="K19" s="81">
        <f>ROUND(投資及び出資金の明細!K19/1000,0)</f>
        <v>100</v>
      </c>
      <c r="L19" s="81">
        <f>ROUND(投資及び出資金の明細!L19/1000,0)</f>
        <v>100</v>
      </c>
      <c r="M19" s="37"/>
    </row>
    <row r="20" spans="1:13" ht="39.9" customHeight="1" x14ac:dyDescent="0.2">
      <c r="A20" s="37"/>
      <c r="B20" s="79" t="s">
        <v>9</v>
      </c>
      <c r="C20" s="81">
        <f>ROUND(投資及び出資金の明細!C20/1000,0)</f>
        <v>26652</v>
      </c>
      <c r="D20" s="81">
        <f>ROUND(投資及び出資金の明細!D20/1000,0)</f>
        <v>25127139366</v>
      </c>
      <c r="E20" s="81">
        <f>ROUND(投資及び出資金の明細!E20/1000,0)</f>
        <v>24634592915</v>
      </c>
      <c r="F20" s="81">
        <f>ROUND(投資及び出資金の明細!F20/1000,0)</f>
        <v>492546452</v>
      </c>
      <c r="G20" s="81">
        <f>ROUND(投資及び出資金の明細!G20/1000,0)</f>
        <v>76826989</v>
      </c>
      <c r="H20" s="43" t="s">
        <v>171</v>
      </c>
      <c r="I20" s="81">
        <f>ROUND(投資及び出資金の明細!I20/1000,0)</f>
        <v>75457</v>
      </c>
      <c r="J20" s="81">
        <f>ROUND(投資及び出資金の明細!J20/1000,0)</f>
        <v>0</v>
      </c>
      <c r="K20" s="81">
        <f>ROUND(投資及び出資金の明細!K20/1000,0)</f>
        <v>26652</v>
      </c>
      <c r="L20" s="81">
        <f>ROUND(投資及び出資金の明細!L20/1000,0)</f>
        <v>26652</v>
      </c>
      <c r="M20" s="37"/>
    </row>
    <row r="21" spans="1:13" ht="6.75" customHeight="1" x14ac:dyDescent="0.2"/>
  </sheetData>
  <phoneticPr fontId="5"/>
  <pageMargins left="0.70866141732283472" right="0.70866141732283472" top="0.31496062992125984" bottom="0.31496062992125984" header="0.31496062992125984" footer="0.31496062992125984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C1:J15"/>
  <sheetViews>
    <sheetView view="pageBreakPreview" zoomScale="70" zoomScaleNormal="100" zoomScaleSheetLayoutView="70" workbookViewId="0">
      <selection activeCell="P36" sqref="P36:Q36"/>
    </sheetView>
  </sheetViews>
  <sheetFormatPr defaultColWidth="9" defaultRowHeight="13" x14ac:dyDescent="0.2"/>
  <cols>
    <col min="1" max="1" width="13.08984375" style="45" bestFit="1" customWidth="1"/>
    <col min="2" max="2" width="5.6328125" style="45" customWidth="1"/>
    <col min="3" max="3" width="26.81640625" style="45" bestFit="1" customWidth="1"/>
    <col min="4" max="7" width="15.6328125" style="45" customWidth="1"/>
    <col min="8" max="8" width="17.54296875" style="45" customWidth="1"/>
    <col min="9" max="9" width="17.90625" style="59" customWidth="1"/>
    <col min="10" max="10" width="10.81640625" style="45" hidden="1" customWidth="1"/>
    <col min="11" max="11" width="0.81640625" style="45" customWidth="1"/>
    <col min="12" max="12" width="0.36328125" style="45" customWidth="1"/>
    <col min="13" max="16384" width="9" style="45"/>
  </cols>
  <sheetData>
    <row r="1" spans="3:10" ht="11.25" customHeight="1" x14ac:dyDescent="0.2"/>
    <row r="2" spans="3:10" ht="18.75" customHeight="1" x14ac:dyDescent="0.2">
      <c r="C2" s="103" t="s">
        <v>165</v>
      </c>
      <c r="I2" s="58" t="s">
        <v>167</v>
      </c>
    </row>
    <row r="3" spans="3:10" s="48" customFormat="1" ht="17.399999999999999" customHeight="1" x14ac:dyDescent="0.2">
      <c r="C3" s="250" t="s">
        <v>60</v>
      </c>
      <c r="D3" s="251" t="s">
        <v>6</v>
      </c>
      <c r="E3" s="251" t="s">
        <v>3</v>
      </c>
      <c r="F3" s="251" t="s">
        <v>1</v>
      </c>
      <c r="G3" s="251" t="s">
        <v>2</v>
      </c>
      <c r="H3" s="248" t="s">
        <v>184</v>
      </c>
      <c r="I3" s="248" t="s">
        <v>61</v>
      </c>
      <c r="J3" s="69" t="s">
        <v>9</v>
      </c>
    </row>
    <row r="4" spans="3:10" s="70" customFormat="1" ht="17.399999999999999" customHeight="1" x14ac:dyDescent="0.2">
      <c r="C4" s="250"/>
      <c r="D4" s="249"/>
      <c r="E4" s="249"/>
      <c r="F4" s="249"/>
      <c r="G4" s="249"/>
      <c r="H4" s="249"/>
      <c r="I4" s="249"/>
      <c r="J4" s="71"/>
    </row>
    <row r="5" spans="3:10" s="48" customFormat="1" ht="35.15" customHeight="1" x14ac:dyDescent="0.2">
      <c r="C5" s="104" t="s">
        <v>8</v>
      </c>
      <c r="D5" s="105">
        <v>323543579</v>
      </c>
      <c r="E5" s="106">
        <v>0</v>
      </c>
      <c r="F5" s="106">
        <v>0</v>
      </c>
      <c r="G5" s="106">
        <v>0</v>
      </c>
      <c r="H5" s="181">
        <v>323543579</v>
      </c>
      <c r="I5" s="105">
        <v>323543579</v>
      </c>
      <c r="J5" s="72"/>
    </row>
    <row r="6" spans="3:10" s="48" customFormat="1" ht="35.15" customHeight="1" x14ac:dyDescent="0.2">
      <c r="C6" s="104" t="s">
        <v>5</v>
      </c>
      <c r="D6" s="105">
        <v>158421088</v>
      </c>
      <c r="E6" s="106">
        <v>0</v>
      </c>
      <c r="F6" s="106">
        <v>0</v>
      </c>
      <c r="G6" s="106">
        <v>0</v>
      </c>
      <c r="H6" s="181">
        <v>158421088</v>
      </c>
      <c r="I6" s="105">
        <v>158421088</v>
      </c>
      <c r="J6" s="72"/>
    </row>
    <row r="7" spans="3:10" s="48" customFormat="1" ht="35.15" customHeight="1" x14ac:dyDescent="0.2">
      <c r="C7" s="104" t="s">
        <v>187</v>
      </c>
      <c r="D7" s="105">
        <v>6350005</v>
      </c>
      <c r="E7" s="106">
        <v>0</v>
      </c>
      <c r="F7" s="106">
        <v>0</v>
      </c>
      <c r="G7" s="106">
        <v>0</v>
      </c>
      <c r="H7" s="181">
        <v>6350005</v>
      </c>
      <c r="I7" s="105">
        <v>6350005</v>
      </c>
      <c r="J7" s="72"/>
    </row>
    <row r="8" spans="3:10" s="48" customFormat="1" ht="35.15" customHeight="1" x14ac:dyDescent="0.2">
      <c r="C8" s="104" t="s">
        <v>188</v>
      </c>
      <c r="D8" s="105">
        <v>21694856</v>
      </c>
      <c r="E8" s="106">
        <v>0</v>
      </c>
      <c r="F8" s="106">
        <v>0</v>
      </c>
      <c r="G8" s="106">
        <v>0</v>
      </c>
      <c r="H8" s="181">
        <v>21694856</v>
      </c>
      <c r="I8" s="105">
        <v>21694856</v>
      </c>
      <c r="J8" s="72"/>
    </row>
    <row r="9" spans="3:10" s="48" customFormat="1" ht="35.15" customHeight="1" x14ac:dyDescent="0.2">
      <c r="C9" s="104" t="s">
        <v>189</v>
      </c>
      <c r="D9" s="105">
        <v>116457</v>
      </c>
      <c r="E9" s="106">
        <v>0</v>
      </c>
      <c r="F9" s="106">
        <v>0</v>
      </c>
      <c r="G9" s="106">
        <v>0</v>
      </c>
      <c r="H9" s="181">
        <v>116457</v>
      </c>
      <c r="I9" s="105">
        <v>116457</v>
      </c>
      <c r="J9" s="72"/>
    </row>
    <row r="10" spans="3:10" s="48" customFormat="1" ht="35.15" customHeight="1" x14ac:dyDescent="0.2">
      <c r="C10" s="104" t="s">
        <v>190</v>
      </c>
      <c r="D10" s="105">
        <v>39009775</v>
      </c>
      <c r="E10" s="106">
        <v>0</v>
      </c>
      <c r="F10" s="106">
        <v>0</v>
      </c>
      <c r="G10" s="106">
        <v>0</v>
      </c>
      <c r="H10" s="181">
        <v>39009775</v>
      </c>
      <c r="I10" s="105">
        <v>39009775</v>
      </c>
      <c r="J10" s="72"/>
    </row>
    <row r="11" spans="3:10" s="48" customFormat="1" ht="35.15" customHeight="1" x14ac:dyDescent="0.2">
      <c r="C11" s="104" t="s">
        <v>191</v>
      </c>
      <c r="D11" s="105">
        <v>11111492</v>
      </c>
      <c r="E11" s="106">
        <v>0</v>
      </c>
      <c r="F11" s="106">
        <v>0</v>
      </c>
      <c r="G11" s="106">
        <v>0</v>
      </c>
      <c r="H11" s="181">
        <v>11111492</v>
      </c>
      <c r="I11" s="105">
        <v>11111492</v>
      </c>
      <c r="J11" s="72"/>
    </row>
    <row r="12" spans="3:10" s="48" customFormat="1" ht="35.15" customHeight="1" x14ac:dyDescent="0.2">
      <c r="C12" s="104" t="s">
        <v>192</v>
      </c>
      <c r="D12" s="105">
        <v>1960045</v>
      </c>
      <c r="E12" s="106">
        <v>0</v>
      </c>
      <c r="F12" s="106">
        <v>0</v>
      </c>
      <c r="G12" s="106">
        <v>0</v>
      </c>
      <c r="H12" s="181">
        <v>1960045</v>
      </c>
      <c r="I12" s="105">
        <v>1960045</v>
      </c>
      <c r="J12" s="72"/>
    </row>
    <row r="13" spans="3:10" s="48" customFormat="1" ht="35.15" customHeight="1" x14ac:dyDescent="0.2">
      <c r="C13" s="107" t="s">
        <v>9</v>
      </c>
      <c r="D13" s="105">
        <f t="shared" ref="D13:I13" si="0">SUM(D5:D12)</f>
        <v>562207297</v>
      </c>
      <c r="E13" s="105">
        <f t="shared" si="0"/>
        <v>0</v>
      </c>
      <c r="F13" s="105">
        <f t="shared" si="0"/>
        <v>0</v>
      </c>
      <c r="G13" s="105">
        <f t="shared" si="0"/>
        <v>0</v>
      </c>
      <c r="H13" s="181">
        <f t="shared" si="0"/>
        <v>562207297</v>
      </c>
      <c r="I13" s="105">
        <f t="shared" si="0"/>
        <v>562207297</v>
      </c>
      <c r="J13" s="72"/>
    </row>
    <row r="14" spans="3:10" s="48" customFormat="1" ht="5" customHeight="1" x14ac:dyDescent="0.2">
      <c r="C14" s="73"/>
      <c r="D14" s="74"/>
      <c r="E14" s="74"/>
      <c r="F14" s="74"/>
      <c r="G14" s="74"/>
      <c r="H14" s="74"/>
      <c r="I14" s="75"/>
      <c r="J14" s="76"/>
    </row>
    <row r="15" spans="3:10" ht="2" customHeight="1" x14ac:dyDescent="0.2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5"/>
  <printOptions horizontalCentered="1"/>
  <pageMargins left="0.19685039370078741" right="0.19685039370078741" top="0.39370078740157483" bottom="0.15748031496062992" header="0.31496062992125984" footer="0.31496062992125984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9" tint="0.39997558519241921"/>
  </sheetPr>
  <dimension ref="C1:J15"/>
  <sheetViews>
    <sheetView view="pageBreakPreview" zoomScale="70" zoomScaleNormal="100" zoomScaleSheetLayoutView="70" workbookViewId="0">
      <selection activeCell="C10" sqref="C10"/>
    </sheetView>
  </sheetViews>
  <sheetFormatPr defaultColWidth="9" defaultRowHeight="13" x14ac:dyDescent="0.2"/>
  <cols>
    <col min="1" max="1" width="13.08984375" style="45" bestFit="1" customWidth="1"/>
    <col min="2" max="2" width="5.6328125" style="45" customWidth="1"/>
    <col min="3" max="3" width="26.81640625" style="45" bestFit="1" customWidth="1"/>
    <col min="4" max="7" width="15.6328125" style="45" customWidth="1"/>
    <col min="8" max="8" width="17.453125" style="45" customWidth="1"/>
    <col min="9" max="9" width="18.6328125" style="59" bestFit="1" customWidth="1"/>
    <col min="10" max="10" width="10.81640625" style="45" hidden="1" customWidth="1"/>
    <col min="11" max="11" width="0.81640625" style="45" customWidth="1"/>
    <col min="12" max="12" width="0.36328125" style="45" customWidth="1"/>
    <col min="13" max="16384" width="9" style="45"/>
  </cols>
  <sheetData>
    <row r="1" spans="3:10" ht="11.25" customHeight="1" x14ac:dyDescent="0.2"/>
    <row r="2" spans="3:10" ht="18.75" customHeight="1" x14ac:dyDescent="0.2">
      <c r="C2" s="103" t="s">
        <v>165</v>
      </c>
      <c r="I2" s="58" t="s">
        <v>176</v>
      </c>
    </row>
    <row r="3" spans="3:10" s="48" customFormat="1" ht="17.399999999999999" customHeight="1" x14ac:dyDescent="0.2">
      <c r="C3" s="250" t="s">
        <v>60</v>
      </c>
      <c r="D3" s="251" t="s">
        <v>6</v>
      </c>
      <c r="E3" s="251" t="s">
        <v>3</v>
      </c>
      <c r="F3" s="251" t="s">
        <v>1</v>
      </c>
      <c r="G3" s="251" t="s">
        <v>2</v>
      </c>
      <c r="H3" s="248" t="s">
        <v>184</v>
      </c>
      <c r="I3" s="248" t="s">
        <v>61</v>
      </c>
      <c r="J3" s="69" t="s">
        <v>9</v>
      </c>
    </row>
    <row r="4" spans="3:10" s="70" customFormat="1" ht="17.399999999999999" customHeight="1" x14ac:dyDescent="0.2">
      <c r="C4" s="250"/>
      <c r="D4" s="249"/>
      <c r="E4" s="249"/>
      <c r="F4" s="249"/>
      <c r="G4" s="249"/>
      <c r="H4" s="249"/>
      <c r="I4" s="249"/>
      <c r="J4" s="71"/>
    </row>
    <row r="5" spans="3:10" s="48" customFormat="1" ht="35.15" customHeight="1" x14ac:dyDescent="0.2">
      <c r="C5" s="104" t="str">
        <f>基金!C5</f>
        <v>財政調整基金</v>
      </c>
      <c r="D5" s="105">
        <f>ROUND(基金!D5/1000,0)</f>
        <v>323544</v>
      </c>
      <c r="E5" s="105">
        <f>ROUND(基金!E5/1000,0)</f>
        <v>0</v>
      </c>
      <c r="F5" s="105">
        <f>ROUND(基金!F5/1000,0)</f>
        <v>0</v>
      </c>
      <c r="G5" s="105">
        <f>ROUND(基金!G5/1000,0)</f>
        <v>0</v>
      </c>
      <c r="H5" s="105">
        <f>ROUND(基金!H5/1000,0)</f>
        <v>323544</v>
      </c>
      <c r="I5" s="105">
        <f>ROUND(基金!I5/1000,0)</f>
        <v>323544</v>
      </c>
      <c r="J5" s="72"/>
    </row>
    <row r="6" spans="3:10" s="48" customFormat="1" ht="35.15" customHeight="1" x14ac:dyDescent="0.2">
      <c r="C6" s="104" t="str">
        <f>基金!C6</f>
        <v>減債基金</v>
      </c>
      <c r="D6" s="105">
        <f>ROUND(基金!D6/1000,0)</f>
        <v>158421</v>
      </c>
      <c r="E6" s="105">
        <f>ROUND(基金!E6/1000,0)</f>
        <v>0</v>
      </c>
      <c r="F6" s="105">
        <f>ROUND(基金!F6/1000,0)</f>
        <v>0</v>
      </c>
      <c r="G6" s="105">
        <f>ROUND(基金!G6/1000,0)</f>
        <v>0</v>
      </c>
      <c r="H6" s="105">
        <f>ROUND(基金!H6/1000,0)</f>
        <v>158421</v>
      </c>
      <c r="I6" s="105">
        <f>ROUND(基金!I6/1000,0)</f>
        <v>158421</v>
      </c>
      <c r="J6" s="72"/>
    </row>
    <row r="7" spans="3:10" s="48" customFormat="1" ht="35.15" customHeight="1" x14ac:dyDescent="0.2">
      <c r="C7" s="104" t="str">
        <f>基金!C7</f>
        <v>ふるさと水と土保全対策基金</v>
      </c>
      <c r="D7" s="105">
        <f>ROUND(基金!D7/1000,0)</f>
        <v>6350</v>
      </c>
      <c r="E7" s="105">
        <f>ROUND(基金!E7/1000,0)</f>
        <v>0</v>
      </c>
      <c r="F7" s="105">
        <f>ROUND(基金!F7/1000,0)</f>
        <v>0</v>
      </c>
      <c r="G7" s="105">
        <f>ROUND(基金!G7/1000,0)</f>
        <v>0</v>
      </c>
      <c r="H7" s="105">
        <f>ROUND(基金!H7/1000,0)</f>
        <v>6350</v>
      </c>
      <c r="I7" s="105">
        <f>ROUND(基金!I7/1000,0)</f>
        <v>6350</v>
      </c>
      <c r="J7" s="72"/>
    </row>
    <row r="8" spans="3:10" s="48" customFormat="1" ht="35.15" customHeight="1" x14ac:dyDescent="0.2">
      <c r="C8" s="104" t="str">
        <f>基金!C8</f>
        <v>ふるさと知夫里島基金</v>
      </c>
      <c r="D8" s="105">
        <f>ROUND(基金!D8/1000,0)</f>
        <v>21695</v>
      </c>
      <c r="E8" s="105">
        <f>ROUND(基金!E8/1000,0)</f>
        <v>0</v>
      </c>
      <c r="F8" s="105">
        <f>ROUND(基金!F8/1000,0)</f>
        <v>0</v>
      </c>
      <c r="G8" s="105">
        <f>ROUND(基金!G8/1000,0)</f>
        <v>0</v>
      </c>
      <c r="H8" s="105">
        <f>ROUND(基金!H8/1000,0)</f>
        <v>21695</v>
      </c>
      <c r="I8" s="105">
        <f>ROUND(基金!I8/1000,0)</f>
        <v>21695</v>
      </c>
      <c r="J8" s="72"/>
    </row>
    <row r="9" spans="3:10" s="48" customFormat="1" ht="35.15" customHeight="1" x14ac:dyDescent="0.2">
      <c r="C9" s="104" t="str">
        <f>基金!C9</f>
        <v>隠岐島前病院整備事業基金</v>
      </c>
      <c r="D9" s="105">
        <f>ROUND(基金!D9/1000,0)</f>
        <v>116</v>
      </c>
      <c r="E9" s="105">
        <f>ROUND(基金!E9/1000,0)</f>
        <v>0</v>
      </c>
      <c r="F9" s="105">
        <f>ROUND(基金!F9/1000,0)</f>
        <v>0</v>
      </c>
      <c r="G9" s="105">
        <f>ROUND(基金!G9/1000,0)</f>
        <v>0</v>
      </c>
      <c r="H9" s="105">
        <f>ROUND(基金!H9/1000,0)</f>
        <v>116</v>
      </c>
      <c r="I9" s="105">
        <f>ROUND(基金!I9/1000,0)</f>
        <v>116</v>
      </c>
      <c r="J9" s="72"/>
    </row>
    <row r="10" spans="3:10" s="48" customFormat="1" ht="35.15" customHeight="1" x14ac:dyDescent="0.2">
      <c r="C10" s="104" t="str">
        <f>基金!C10</f>
        <v>庁舎等整備資金</v>
      </c>
      <c r="D10" s="105">
        <f>ROUND(基金!D10/1000,0)</f>
        <v>39010</v>
      </c>
      <c r="E10" s="105">
        <f>ROUND(基金!E10/1000,0)</f>
        <v>0</v>
      </c>
      <c r="F10" s="105">
        <f>ROUND(基金!F10/1000,0)</f>
        <v>0</v>
      </c>
      <c r="G10" s="105">
        <f>ROUND(基金!G10/1000,0)</f>
        <v>0</v>
      </c>
      <c r="H10" s="105">
        <f>ROUND(基金!H10/1000,0)</f>
        <v>39010</v>
      </c>
      <c r="I10" s="105">
        <f>ROUND(基金!I10/1000,0)</f>
        <v>39010</v>
      </c>
      <c r="J10" s="72"/>
    </row>
    <row r="11" spans="3:10" s="48" customFormat="1" ht="35.15" customHeight="1" x14ac:dyDescent="0.2">
      <c r="C11" s="104" t="str">
        <f>基金!C11</f>
        <v>ジオパーク拠点施設整備基金</v>
      </c>
      <c r="D11" s="105">
        <f>ROUND(基金!D11/1000,0)</f>
        <v>11111</v>
      </c>
      <c r="E11" s="105">
        <f>ROUND(基金!E11/1000,0)</f>
        <v>0</v>
      </c>
      <c r="F11" s="105">
        <f>ROUND(基金!F11/1000,0)</f>
        <v>0</v>
      </c>
      <c r="G11" s="105">
        <f>ROUND(基金!G11/1000,0)</f>
        <v>0</v>
      </c>
      <c r="H11" s="105">
        <f>ROUND(基金!H11/1000,0)</f>
        <v>11111</v>
      </c>
      <c r="I11" s="105">
        <f>ROUND(基金!I11/1000,0)</f>
        <v>11111</v>
      </c>
      <c r="J11" s="72"/>
    </row>
    <row r="12" spans="3:10" s="48" customFormat="1" ht="35.15" customHeight="1" x14ac:dyDescent="0.2">
      <c r="C12" s="104" t="str">
        <f>基金!C12</f>
        <v>森林環境整備基金</v>
      </c>
      <c r="D12" s="105">
        <f>ROUND(基金!D12/1000,0)</f>
        <v>1960</v>
      </c>
      <c r="E12" s="105">
        <f>ROUND(基金!E12/1000,0)</f>
        <v>0</v>
      </c>
      <c r="F12" s="105">
        <f>ROUND(基金!F12/1000,0)</f>
        <v>0</v>
      </c>
      <c r="G12" s="105">
        <f>ROUND(基金!G12/1000,0)</f>
        <v>0</v>
      </c>
      <c r="H12" s="105">
        <f>ROUND(基金!H12/1000,0)</f>
        <v>1960</v>
      </c>
      <c r="I12" s="105">
        <f>ROUND(基金!I12/1000,0)</f>
        <v>1960</v>
      </c>
      <c r="J12" s="72"/>
    </row>
    <row r="13" spans="3:10" s="48" customFormat="1" ht="35.15" customHeight="1" x14ac:dyDescent="0.2">
      <c r="C13" s="107" t="s">
        <v>9</v>
      </c>
      <c r="D13" s="105">
        <f>ROUND(基金!D13/1000,0)</f>
        <v>562207</v>
      </c>
      <c r="E13" s="105">
        <f>ROUND(基金!E13/1000,0)</f>
        <v>0</v>
      </c>
      <c r="F13" s="105">
        <f>ROUND(基金!F13/1000,0)</f>
        <v>0</v>
      </c>
      <c r="G13" s="105">
        <f>ROUND(基金!G13/1000,0)</f>
        <v>0</v>
      </c>
      <c r="H13" s="105">
        <f>ROUND(基金!H13/1000,0)</f>
        <v>562207</v>
      </c>
      <c r="I13" s="105">
        <f>ROUND(基金!I13/1000,0)</f>
        <v>562207</v>
      </c>
      <c r="J13" s="72"/>
    </row>
    <row r="14" spans="3:10" s="48" customFormat="1" ht="5" customHeight="1" x14ac:dyDescent="0.2">
      <c r="C14" s="73"/>
      <c r="D14" s="74"/>
      <c r="E14" s="74"/>
      <c r="F14" s="74"/>
      <c r="G14" s="74"/>
      <c r="H14" s="74"/>
      <c r="I14" s="75"/>
      <c r="J14" s="76"/>
    </row>
    <row r="15" spans="3:10" ht="2" customHeight="1" x14ac:dyDescent="0.2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5"/>
  <printOptions horizontalCentered="1"/>
  <pageMargins left="0.19685039370078741" right="0.19685039370078741" top="0.39370078740157483" bottom="0.15748031496062992" header="0.31496062992125984" footer="0.31496062992125984"/>
  <pageSetup paperSize="9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K9"/>
  <sheetViews>
    <sheetView view="pageBreakPreview" zoomScale="70" zoomScaleNormal="100" zoomScaleSheetLayoutView="70" workbookViewId="0">
      <selection activeCell="P36" sqref="P36:Q36"/>
    </sheetView>
  </sheetViews>
  <sheetFormatPr defaultColWidth="9" defaultRowHeight="13" x14ac:dyDescent="0.2"/>
  <cols>
    <col min="1" max="1" width="0.90625" style="45" customWidth="1"/>
    <col min="2" max="2" width="29.6328125" style="45" bestFit="1" customWidth="1"/>
    <col min="3" max="3" width="17.90625" style="45" bestFit="1" customWidth="1"/>
    <col min="4" max="4" width="14.6328125" style="45" customWidth="1"/>
    <col min="5" max="5" width="17.1796875" style="45" bestFit="1" customWidth="1"/>
    <col min="6" max="7" width="14.6328125" style="45" customWidth="1"/>
    <col min="8" max="8" width="0.90625" style="45" customWidth="1"/>
    <col min="9" max="9" width="13.08984375" style="45" customWidth="1"/>
    <col min="10" max="16384" width="9" style="45"/>
  </cols>
  <sheetData>
    <row r="1" spans="2:11" ht="19.5" customHeight="1" x14ac:dyDescent="0.2">
      <c r="B1" s="110" t="s">
        <v>166</v>
      </c>
      <c r="C1" s="68"/>
      <c r="D1" s="68"/>
      <c r="E1" s="68"/>
      <c r="F1" s="68"/>
      <c r="G1" s="68" t="s">
        <v>169</v>
      </c>
      <c r="H1" s="57"/>
      <c r="I1" s="57"/>
      <c r="J1" s="57"/>
      <c r="K1" s="57"/>
    </row>
    <row r="2" spans="2:11" s="48" customFormat="1" ht="21" customHeight="1" x14ac:dyDescent="0.2">
      <c r="B2" s="248" t="s">
        <v>62</v>
      </c>
      <c r="C2" s="253" t="s">
        <v>4</v>
      </c>
      <c r="D2" s="254"/>
      <c r="E2" s="253" t="s">
        <v>7</v>
      </c>
      <c r="F2" s="254"/>
      <c r="G2" s="248" t="s">
        <v>63</v>
      </c>
    </row>
    <row r="3" spans="2:11" s="48" customFormat="1" ht="33" customHeight="1" x14ac:dyDescent="0.2">
      <c r="B3" s="252"/>
      <c r="C3" s="189" t="s">
        <v>64</v>
      </c>
      <c r="D3" s="189" t="s">
        <v>65</v>
      </c>
      <c r="E3" s="189" t="s">
        <v>64</v>
      </c>
      <c r="F3" s="189" t="s">
        <v>65</v>
      </c>
      <c r="G3" s="252"/>
    </row>
    <row r="4" spans="2:11" s="48" customFormat="1" ht="20.149999999999999" customHeight="1" x14ac:dyDescent="0.2">
      <c r="B4" s="112" t="s">
        <v>66</v>
      </c>
      <c r="C4" s="81"/>
      <c r="D4" s="81"/>
      <c r="E4" s="81"/>
      <c r="F4" s="81"/>
      <c r="G4" s="81"/>
    </row>
    <row r="5" spans="2:11" s="48" customFormat="1" ht="20.149999999999999" customHeight="1" x14ac:dyDescent="0.2">
      <c r="B5" s="112" t="s">
        <v>217</v>
      </c>
      <c r="C5" s="81">
        <v>16910000</v>
      </c>
      <c r="D5" s="86">
        <v>0</v>
      </c>
      <c r="E5" s="81">
        <v>960000</v>
      </c>
      <c r="F5" s="86">
        <v>0</v>
      </c>
      <c r="G5" s="81">
        <f>C5+E5</f>
        <v>17870000</v>
      </c>
    </row>
    <row r="6" spans="2:11" s="48" customFormat="1" ht="20.149999999999999" customHeight="1" x14ac:dyDescent="0.2">
      <c r="B6" s="113" t="s">
        <v>9</v>
      </c>
      <c r="C6" s="180">
        <f>SUM(C4:C5)</f>
        <v>16910000</v>
      </c>
      <c r="D6" s="180">
        <f>SUM(D4:D5)</f>
        <v>0</v>
      </c>
      <c r="E6" s="180">
        <f>SUM(E4:E5)</f>
        <v>960000</v>
      </c>
      <c r="F6" s="81">
        <f>SUM(F4:F5)</f>
        <v>0</v>
      </c>
      <c r="G6" s="81">
        <f>SUM(G4:G5)</f>
        <v>17870000</v>
      </c>
    </row>
    <row r="7" spans="2:11" ht="3.75" customHeight="1" x14ac:dyDescent="0.2">
      <c r="B7" s="64"/>
      <c r="C7" s="65"/>
      <c r="D7" s="65"/>
      <c r="E7" s="65"/>
      <c r="F7" s="65"/>
      <c r="G7" s="65"/>
      <c r="H7" s="46"/>
      <c r="I7" s="46"/>
      <c r="J7" s="46"/>
      <c r="K7" s="66"/>
    </row>
    <row r="8" spans="2:11" x14ac:dyDescent="0.2">
      <c r="C8" s="46"/>
      <c r="D8" s="46"/>
      <c r="E8" s="46"/>
      <c r="F8" s="46"/>
      <c r="G8" s="46"/>
      <c r="H8" s="46"/>
      <c r="I8" s="46"/>
    </row>
    <row r="9" spans="2:11" x14ac:dyDescent="0.2">
      <c r="C9" s="67"/>
      <c r="D9" s="67"/>
      <c r="E9" s="67"/>
      <c r="F9" s="67"/>
      <c r="G9" s="67"/>
      <c r="H9" s="67"/>
      <c r="I9" s="67"/>
    </row>
  </sheetData>
  <mergeCells count="4">
    <mergeCell ref="B2:B3"/>
    <mergeCell ref="C2:D2"/>
    <mergeCell ref="E2:F2"/>
    <mergeCell ref="G2:G3"/>
  </mergeCells>
  <phoneticPr fontId="5"/>
  <printOptions horizontalCentered="1"/>
  <pageMargins left="0.23622047244094491" right="1.9685039370078741" top="0.59055118110236227" bottom="0.74803149606299213" header="0.31496062992125984" footer="0.31496062992125984"/>
  <pageSetup paperSize="9" scale="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9" tint="0.39997558519241921"/>
  </sheetPr>
  <dimension ref="B1:K9"/>
  <sheetViews>
    <sheetView view="pageBreakPreview" zoomScale="70" zoomScaleNormal="100" zoomScaleSheetLayoutView="70" workbookViewId="0">
      <selection activeCell="B18" sqref="B18"/>
    </sheetView>
  </sheetViews>
  <sheetFormatPr defaultColWidth="9" defaultRowHeight="13" x14ac:dyDescent="0.2"/>
  <cols>
    <col min="1" max="1" width="0.90625" style="45" customWidth="1"/>
    <col min="2" max="2" width="31" style="45" bestFit="1" customWidth="1"/>
    <col min="3" max="3" width="16.90625" style="45" customWidth="1"/>
    <col min="4" max="4" width="14.6328125" style="45" customWidth="1"/>
    <col min="5" max="5" width="17" style="45" customWidth="1"/>
    <col min="6" max="7" width="14.6328125" style="45" customWidth="1"/>
    <col min="8" max="8" width="0.90625" style="45" customWidth="1"/>
    <col min="9" max="9" width="13.08984375" style="45" customWidth="1"/>
    <col min="10" max="16384" width="9" style="45"/>
  </cols>
  <sheetData>
    <row r="1" spans="2:11" ht="19.5" customHeight="1" x14ac:dyDescent="0.2">
      <c r="B1" s="110" t="s">
        <v>166</v>
      </c>
      <c r="C1" s="68"/>
      <c r="D1" s="68"/>
      <c r="E1" s="68"/>
      <c r="F1" s="68"/>
      <c r="G1" s="68" t="s">
        <v>174</v>
      </c>
      <c r="H1" s="57"/>
      <c r="I1" s="57"/>
      <c r="J1" s="57"/>
      <c r="K1" s="57"/>
    </row>
    <row r="2" spans="2:11" s="48" customFormat="1" ht="21" customHeight="1" x14ac:dyDescent="0.2">
      <c r="B2" s="248" t="s">
        <v>62</v>
      </c>
      <c r="C2" s="253" t="s">
        <v>4</v>
      </c>
      <c r="D2" s="254"/>
      <c r="E2" s="253" t="s">
        <v>7</v>
      </c>
      <c r="F2" s="254"/>
      <c r="G2" s="248" t="s">
        <v>63</v>
      </c>
    </row>
    <row r="3" spans="2:11" s="48" customFormat="1" ht="28.25" customHeight="1" x14ac:dyDescent="0.2">
      <c r="B3" s="252"/>
      <c r="C3" s="189" t="s">
        <v>64</v>
      </c>
      <c r="D3" s="189" t="s">
        <v>65</v>
      </c>
      <c r="E3" s="189" t="s">
        <v>64</v>
      </c>
      <c r="F3" s="189" t="s">
        <v>65</v>
      </c>
      <c r="G3" s="252"/>
    </row>
    <row r="4" spans="2:11" s="48" customFormat="1" ht="20.149999999999999" customHeight="1" x14ac:dyDescent="0.2">
      <c r="B4" s="112" t="s">
        <v>66</v>
      </c>
      <c r="C4" s="111"/>
      <c r="D4" s="111"/>
      <c r="E4" s="111"/>
      <c r="F4" s="111"/>
      <c r="G4" s="111"/>
    </row>
    <row r="5" spans="2:11" s="48" customFormat="1" ht="20.149999999999999" customHeight="1" x14ac:dyDescent="0.2">
      <c r="B5" s="112" t="str">
        <f>貸付金!B5</f>
        <v>　奨学資金</v>
      </c>
      <c r="C5" s="111">
        <f>ROUND(貸付金!C5/1000,0)</f>
        <v>16910</v>
      </c>
      <c r="D5" s="111">
        <f>ROUND(貸付金!D5/1000,0)</f>
        <v>0</v>
      </c>
      <c r="E5" s="111">
        <f>ROUND(貸付金!E5/1000,0)</f>
        <v>960</v>
      </c>
      <c r="F5" s="111">
        <f>ROUND(貸付金!F5/1000,0)</f>
        <v>0</v>
      </c>
      <c r="G5" s="111">
        <f>ROUND(貸付金!G5/1000,0)</f>
        <v>17870</v>
      </c>
    </row>
    <row r="6" spans="2:11" s="48" customFormat="1" ht="20.149999999999999" customHeight="1" x14ac:dyDescent="0.2">
      <c r="B6" s="113" t="s">
        <v>9</v>
      </c>
      <c r="C6" s="111">
        <f>ROUND(貸付金!C6/1000,0)</f>
        <v>16910</v>
      </c>
      <c r="D6" s="111">
        <f>ROUND(貸付金!D6/1000,0)</f>
        <v>0</v>
      </c>
      <c r="E6" s="111">
        <f>ROUND(貸付金!E6/1000,0)</f>
        <v>960</v>
      </c>
      <c r="F6" s="111">
        <f>ROUND(貸付金!F6/1000,0)</f>
        <v>0</v>
      </c>
      <c r="G6" s="111">
        <f>ROUND(貸付金!G6/1000,0)</f>
        <v>17870</v>
      </c>
    </row>
    <row r="7" spans="2:11" ht="3.75" customHeight="1" x14ac:dyDescent="0.2">
      <c r="B7" s="64"/>
      <c r="C7" s="65"/>
      <c r="D7" s="65"/>
      <c r="E7" s="65"/>
      <c r="F7" s="65"/>
      <c r="G7" s="65"/>
      <c r="H7" s="46"/>
      <c r="I7" s="46"/>
      <c r="J7" s="46"/>
      <c r="K7" s="66"/>
    </row>
    <row r="8" spans="2:11" x14ac:dyDescent="0.2">
      <c r="C8" s="46"/>
      <c r="D8" s="46"/>
      <c r="E8" s="46"/>
      <c r="F8" s="46"/>
      <c r="G8" s="46"/>
      <c r="H8" s="46"/>
      <c r="I8" s="46"/>
    </row>
    <row r="9" spans="2:11" x14ac:dyDescent="0.2">
      <c r="C9" s="67"/>
      <c r="D9" s="67"/>
      <c r="E9" s="67"/>
      <c r="F9" s="67"/>
      <c r="G9" s="67"/>
      <c r="H9" s="67"/>
      <c r="I9" s="67"/>
    </row>
  </sheetData>
  <mergeCells count="4">
    <mergeCell ref="B2:B3"/>
    <mergeCell ref="C2:D2"/>
    <mergeCell ref="E2:F2"/>
    <mergeCell ref="G2:G3"/>
  </mergeCells>
  <phoneticPr fontId="5"/>
  <printOptions horizontalCentered="1"/>
  <pageMargins left="0.23622047244094491" right="1.9685039370078741" top="0.59055118110236227" bottom="0.74803149606299213" header="0.31496062992125984" footer="0.31496062992125984"/>
  <pageSetup paperSize="9" scale="9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C1:I17"/>
  <sheetViews>
    <sheetView view="pageBreakPreview" zoomScale="70" zoomScaleNormal="80" zoomScaleSheetLayoutView="70" workbookViewId="0">
      <selection activeCell="P36" sqref="P36:Q36"/>
    </sheetView>
  </sheetViews>
  <sheetFormatPr defaultColWidth="9" defaultRowHeight="13" x14ac:dyDescent="0.2"/>
  <cols>
    <col min="1" max="1" width="19.453125" style="45" bestFit="1" customWidth="1"/>
    <col min="2" max="2" width="1" style="45" customWidth="1"/>
    <col min="3" max="3" width="26.08984375" style="45" bestFit="1" customWidth="1"/>
    <col min="4" max="4" width="18.6328125" style="45" customWidth="1"/>
    <col min="5" max="5" width="21" style="45" customWidth="1"/>
    <col min="6" max="6" width="3.453125" style="45" customWidth="1"/>
    <col min="7" max="7" width="26.08984375" style="45" bestFit="1" customWidth="1"/>
    <col min="8" max="8" width="18.6328125" style="45" customWidth="1"/>
    <col min="9" max="9" width="19.6328125" style="45" customWidth="1"/>
    <col min="10" max="10" width="11.36328125" style="45" customWidth="1"/>
    <col min="11" max="16384" width="9" style="45"/>
  </cols>
  <sheetData>
    <row r="1" spans="3:9" ht="11.25" customHeight="1" x14ac:dyDescent="0.2"/>
    <row r="2" spans="3:9" ht="19.5" customHeight="1" x14ac:dyDescent="0.2">
      <c r="C2" s="114" t="s">
        <v>67</v>
      </c>
      <c r="D2" s="57"/>
      <c r="E2" s="58" t="s">
        <v>169</v>
      </c>
      <c r="F2" s="57"/>
      <c r="G2" s="115" t="s">
        <v>68</v>
      </c>
      <c r="H2" s="57"/>
      <c r="I2" s="58" t="s">
        <v>169</v>
      </c>
    </row>
    <row r="3" spans="3:9" s="48" customFormat="1" ht="30" customHeight="1" x14ac:dyDescent="0.2">
      <c r="C3" s="189" t="s">
        <v>62</v>
      </c>
      <c r="D3" s="189" t="s">
        <v>69</v>
      </c>
      <c r="E3" s="189" t="s">
        <v>70</v>
      </c>
      <c r="G3" s="189" t="s">
        <v>62</v>
      </c>
      <c r="H3" s="189" t="s">
        <v>69</v>
      </c>
      <c r="I3" s="189" t="s">
        <v>70</v>
      </c>
    </row>
    <row r="4" spans="3:9" s="48" customFormat="1" ht="16.25" customHeight="1" x14ac:dyDescent="0.2">
      <c r="C4" s="69" t="s">
        <v>71</v>
      </c>
      <c r="D4" s="116"/>
      <c r="E4" s="116"/>
      <c r="F4" s="85"/>
      <c r="G4" s="116" t="s">
        <v>71</v>
      </c>
      <c r="H4" s="116"/>
      <c r="I4" s="116"/>
    </row>
    <row r="5" spans="3:9" s="48" customFormat="1" ht="21" customHeight="1" x14ac:dyDescent="0.2">
      <c r="C5" s="177" t="s">
        <v>66</v>
      </c>
      <c r="D5" s="118"/>
      <c r="E5" s="118"/>
      <c r="F5" s="117"/>
      <c r="G5" s="178" t="s">
        <v>66</v>
      </c>
      <c r="H5" s="118"/>
      <c r="I5" s="118"/>
    </row>
    <row r="6" spans="3:9" s="48" customFormat="1" ht="21" customHeight="1" x14ac:dyDescent="0.2">
      <c r="C6" s="104" t="s">
        <v>235</v>
      </c>
      <c r="D6" s="81">
        <v>0</v>
      </c>
      <c r="E6" s="86">
        <v>0</v>
      </c>
      <c r="F6" s="117"/>
      <c r="G6" s="104" t="s">
        <v>235</v>
      </c>
      <c r="H6" s="81">
        <v>0</v>
      </c>
      <c r="I6" s="86">
        <v>0</v>
      </c>
    </row>
    <row r="7" spans="3:9" s="48" customFormat="1" ht="21" customHeight="1" thickBot="1" x14ac:dyDescent="0.25">
      <c r="C7" s="119" t="s">
        <v>72</v>
      </c>
      <c r="D7" s="120">
        <f>SUM(D4:D6)</f>
        <v>0</v>
      </c>
      <c r="E7" s="121">
        <f>SUM(E4:E6)</f>
        <v>0</v>
      </c>
      <c r="F7" s="117"/>
      <c r="G7" s="122" t="s">
        <v>72</v>
      </c>
      <c r="H7" s="120">
        <f t="shared" ref="H7:I7" si="0">SUM(H4:H6)</f>
        <v>0</v>
      </c>
      <c r="I7" s="121">
        <f t="shared" si="0"/>
        <v>0</v>
      </c>
    </row>
    <row r="8" spans="3:9" s="48" customFormat="1" ht="16.25" customHeight="1" thickTop="1" x14ac:dyDescent="0.2">
      <c r="C8" s="123" t="s">
        <v>73</v>
      </c>
      <c r="D8" s="124"/>
      <c r="E8" s="124"/>
      <c r="F8" s="117"/>
      <c r="G8" s="124" t="s">
        <v>73</v>
      </c>
      <c r="H8" s="124"/>
      <c r="I8" s="124"/>
    </row>
    <row r="9" spans="3:9" s="48" customFormat="1" ht="16.25" customHeight="1" x14ac:dyDescent="0.2">
      <c r="C9" s="71" t="s">
        <v>74</v>
      </c>
      <c r="D9" s="118"/>
      <c r="E9" s="118"/>
      <c r="F9" s="117"/>
      <c r="G9" s="118" t="s">
        <v>74</v>
      </c>
      <c r="H9" s="118"/>
      <c r="I9" s="118"/>
    </row>
    <row r="10" spans="3:9" s="48" customFormat="1" ht="16.25" customHeight="1" x14ac:dyDescent="0.2">
      <c r="C10" s="71" t="s">
        <v>234</v>
      </c>
      <c r="D10" s="118">
        <v>168434</v>
      </c>
      <c r="E10" s="81">
        <v>0</v>
      </c>
      <c r="F10" s="117"/>
      <c r="G10" s="71" t="s">
        <v>234</v>
      </c>
      <c r="H10" s="118">
        <v>0</v>
      </c>
      <c r="I10" s="118">
        <v>0</v>
      </c>
    </row>
    <row r="11" spans="3:9" s="48" customFormat="1" ht="21" customHeight="1" x14ac:dyDescent="0.2">
      <c r="C11" s="81" t="s">
        <v>193</v>
      </c>
      <c r="D11" s="81">
        <v>0</v>
      </c>
      <c r="E11" s="81">
        <v>0</v>
      </c>
      <c r="F11" s="117"/>
      <c r="G11" s="81" t="s">
        <v>193</v>
      </c>
      <c r="H11" s="81">
        <v>18500</v>
      </c>
      <c r="I11" s="81">
        <v>0</v>
      </c>
    </row>
    <row r="12" spans="3:9" s="48" customFormat="1" ht="21" customHeight="1" thickBot="1" x14ac:dyDescent="0.25">
      <c r="C12" s="119" t="s">
        <v>72</v>
      </c>
      <c r="D12" s="120">
        <f>SUM(D8:D11)</f>
        <v>168434</v>
      </c>
      <c r="E12" s="120">
        <f>SUM(E8:E11)</f>
        <v>0</v>
      </c>
      <c r="F12" s="117"/>
      <c r="G12" s="122" t="s">
        <v>72</v>
      </c>
      <c r="H12" s="120">
        <f>SUM(H8:H11)</f>
        <v>18500</v>
      </c>
      <c r="I12" s="120">
        <f>SUM(I8:I11)</f>
        <v>0</v>
      </c>
    </row>
    <row r="13" spans="3:9" s="48" customFormat="1" ht="21" customHeight="1" thickTop="1" x14ac:dyDescent="0.2">
      <c r="C13" s="125" t="s">
        <v>9</v>
      </c>
      <c r="D13" s="118">
        <f>D7+D12</f>
        <v>168434</v>
      </c>
      <c r="E13" s="118">
        <f>E7+E12</f>
        <v>0</v>
      </c>
      <c r="F13" s="117"/>
      <c r="G13" s="126" t="s">
        <v>9</v>
      </c>
      <c r="H13" s="118">
        <f>H7+H12</f>
        <v>18500</v>
      </c>
      <c r="I13" s="118">
        <f>I7+I12</f>
        <v>0</v>
      </c>
    </row>
    <row r="14" spans="3:9" s="48" customFormat="1" ht="21" customHeight="1" x14ac:dyDescent="0.2">
      <c r="C14" s="61"/>
      <c r="D14" s="62"/>
      <c r="E14" s="62"/>
      <c r="F14" s="60"/>
      <c r="G14" s="63"/>
      <c r="H14" s="62"/>
      <c r="I14" s="62"/>
    </row>
    <row r="15" spans="3:9" ht="6.75" customHeight="1" x14ac:dyDescent="0.2">
      <c r="C15" s="64"/>
      <c r="D15" s="65"/>
      <c r="E15" s="65"/>
      <c r="F15" s="46"/>
      <c r="G15" s="46"/>
      <c r="H15" s="46"/>
      <c r="I15" s="66"/>
    </row>
    <row r="16" spans="3:9" ht="18.75" customHeight="1" x14ac:dyDescent="0.2">
      <c r="D16" s="46"/>
      <c r="E16" s="46"/>
      <c r="F16" s="46"/>
      <c r="G16" s="46"/>
      <c r="H16" s="46"/>
      <c r="I16" s="66"/>
    </row>
    <row r="17" spans="4:7" x14ac:dyDescent="0.2">
      <c r="D17" s="67"/>
      <c r="E17" s="67"/>
      <c r="F17" s="67"/>
      <c r="G17" s="67"/>
    </row>
  </sheetData>
  <phoneticPr fontId="5"/>
  <pageMargins left="0.59055118110236227" right="0.11811023622047245" top="0.47244094488188981" bottom="0.59055118110236227" header="0.31496062992125984" footer="0.31496062992125984"/>
  <pageSetup paperSize="9" scale="105" orientation="landscape" r:id="rId1"/>
  <rowBreaks count="1" manualBreakCount="1">
    <brk id="14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26</vt:i4>
      </vt:variant>
    </vt:vector>
  </HeadingPairs>
  <TitlesOfParts>
    <vt:vector size="50" baseType="lpstr">
      <vt:lpstr>有形固定資産</vt:lpstr>
      <vt:lpstr>有形固定資産 (千円)</vt:lpstr>
      <vt:lpstr>投資及び出資金の明細</vt:lpstr>
      <vt:lpstr>投資及び出資金の明細 (千円)</vt:lpstr>
      <vt:lpstr>基金</vt:lpstr>
      <vt:lpstr>基金 (千円)</vt:lpstr>
      <vt:lpstr>貸付金</vt:lpstr>
      <vt:lpstr>貸付金 (千円)</vt:lpstr>
      <vt:lpstr>未収金及び長期延滞債権</vt:lpstr>
      <vt:lpstr>未収金及び長期延滞債権 (千円)</vt:lpstr>
      <vt:lpstr>地方債（借入先別）</vt:lpstr>
      <vt:lpstr>地方債（借入先別） (千円)</vt:lpstr>
      <vt:lpstr>地方債（利率別など）</vt:lpstr>
      <vt:lpstr>地方債（利率別など） (千円)</vt:lpstr>
      <vt:lpstr>引当金</vt:lpstr>
      <vt:lpstr>引当金 (千円)</vt:lpstr>
      <vt:lpstr>補助金</vt:lpstr>
      <vt:lpstr>補助金 (千円)</vt:lpstr>
      <vt:lpstr>財源明細</vt:lpstr>
      <vt:lpstr>財源明細 (千円)</vt:lpstr>
      <vt:lpstr>財源情報明細</vt:lpstr>
      <vt:lpstr>財源情報明細 (千円)</vt:lpstr>
      <vt:lpstr>資金明細</vt:lpstr>
      <vt:lpstr>資金明細 (千円)</vt:lpstr>
      <vt:lpstr>引当金!Print_Area</vt:lpstr>
      <vt:lpstr>'引当金 (千円)'!Print_Area</vt:lpstr>
      <vt:lpstr>基金!Print_Area</vt:lpstr>
      <vt:lpstr>'基金 (千円)'!Print_Area</vt:lpstr>
      <vt:lpstr>財源情報明細!Print_Area</vt:lpstr>
      <vt:lpstr>'財源情報明細 (千円)'!Print_Area</vt:lpstr>
      <vt:lpstr>財源明細!Print_Area</vt:lpstr>
      <vt:lpstr>'財源明細 (千円)'!Print_Area</vt:lpstr>
      <vt:lpstr>貸付金!Print_Area</vt:lpstr>
      <vt:lpstr>'貸付金 (千円)'!Print_Area</vt:lpstr>
      <vt:lpstr>'地方債（借入先別）'!Print_Area</vt:lpstr>
      <vt:lpstr>'地方債（借入先別） (千円)'!Print_Area</vt:lpstr>
      <vt:lpstr>'地方債（利率別など）'!Print_Area</vt:lpstr>
      <vt:lpstr>'地方債（利率別など） (千円)'!Print_Area</vt:lpstr>
      <vt:lpstr>投資及び出資金の明細!Print_Area</vt:lpstr>
      <vt:lpstr>'投資及び出資金の明細 (千円)'!Print_Area</vt:lpstr>
      <vt:lpstr>補助金!Print_Area</vt:lpstr>
      <vt:lpstr>'補助金 (千円)'!Print_Area</vt:lpstr>
      <vt:lpstr>未収金及び長期延滞債権!Print_Area</vt:lpstr>
      <vt:lpstr>'未収金及び長期延滞債権 (千円)'!Print_Area</vt:lpstr>
      <vt:lpstr>有形固定資産!Print_Area</vt:lpstr>
      <vt:lpstr>'有形固定資産 (千円)'!Print_Area</vt:lpstr>
      <vt:lpstr>投資及び出資金の明細!Print_Titles</vt:lpstr>
      <vt:lpstr>'投資及び出資金の明細 (千円)'!Print_Titles</vt:lpstr>
      <vt:lpstr>補助金!Print_Titles</vt:lpstr>
      <vt:lpstr>'補助金 (千円)'!Print_Titles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知幸 川口</cp:lastModifiedBy>
  <cp:lastPrinted>2024-03-20T12:16:53Z</cp:lastPrinted>
  <dcterms:created xsi:type="dcterms:W3CDTF">2014-03-27T08:10:30Z</dcterms:created>
  <dcterms:modified xsi:type="dcterms:W3CDTF">2024-03-20T12:18:16Z</dcterms:modified>
</cp:coreProperties>
</file>