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wag\Desktop\新パソコンへ\知夫村\9.納品\5.附属明細書（未）\1.一般会計等\"/>
    </mc:Choice>
  </mc:AlternateContent>
  <xr:revisionPtr revIDLastSave="0" documentId="13_ncr:1_{21895761-C8F5-4F8D-AD4C-250F80BB0230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有形固定資産" sheetId="7" r:id="rId1"/>
    <sheet name="有形固定資産（千円）" sheetId="31" r:id="rId2"/>
    <sheet name="投資及び出資金の明細" sheetId="8" r:id="rId3"/>
    <sheet name="投資及び出資金の明細 (千円)" sheetId="20" r:id="rId4"/>
    <sheet name="基金" sheetId="9" r:id="rId5"/>
    <sheet name="基金 (千円)" sheetId="21" r:id="rId6"/>
    <sheet name="貸付金" sheetId="10" r:id="rId7"/>
    <sheet name="貸付金 (千円)" sheetId="22" r:id="rId8"/>
    <sheet name="未収金及び長期延滞債権" sheetId="11" r:id="rId9"/>
    <sheet name="未収金及び長期延滞債権 (千円)" sheetId="23" r:id="rId10"/>
    <sheet name="地方債（借入先別）" sheetId="12" r:id="rId11"/>
    <sheet name="地方債（借入先別） (千円)" sheetId="24" r:id="rId12"/>
    <sheet name="地方債（利率別など）" sheetId="13" r:id="rId13"/>
    <sheet name="地方債（利率別など） (千円)" sheetId="25" r:id="rId14"/>
    <sheet name="引当金" sheetId="14" r:id="rId15"/>
    <sheet name="引当金 (千円)" sheetId="26" r:id="rId16"/>
    <sheet name="補助金" sheetId="15" r:id="rId17"/>
    <sheet name="補助金 (千円)" sheetId="27" r:id="rId18"/>
    <sheet name="財源明細" sheetId="16" r:id="rId19"/>
    <sheet name="財源明細 (千円)" sheetId="28" r:id="rId20"/>
    <sheet name="財源情報明細" sheetId="17" r:id="rId21"/>
    <sheet name="財源情報明細 (千円)" sheetId="29" r:id="rId22"/>
    <sheet name="資金明細" sheetId="18" r:id="rId23"/>
    <sheet name="資金明細 (千円)" sheetId="30" r:id="rId24"/>
  </sheets>
  <definedNames>
    <definedName name="_xlnm._FilterDatabase" localSheetId="2" hidden="1">投資及び出資金の明細!$A$10:$N$22</definedName>
    <definedName name="_xlnm.Print_Area" localSheetId="14">引当金!$A$1:$H$7</definedName>
    <definedName name="_xlnm.Print_Area" localSheetId="15">'引当金 (千円)'!$A$1:$H$7</definedName>
    <definedName name="_xlnm.Print_Area" localSheetId="4">基金!$B$1:$L$15</definedName>
    <definedName name="_xlnm.Print_Area" localSheetId="5">'基金 (千円)'!$B$1:$L$15</definedName>
    <definedName name="_xlnm.Print_Area" localSheetId="20">財源情報明細!$B$1:$I$10</definedName>
    <definedName name="_xlnm.Print_Area" localSheetId="21">'財源情報明細 (千円)'!$B$1:$I$10</definedName>
    <definedName name="_xlnm.Print_Area" localSheetId="18">財源明細!$A$1:$G$29</definedName>
    <definedName name="_xlnm.Print_Area" localSheetId="19">'財源明細 (千円)'!$A$1:$G$30</definedName>
    <definedName name="_xlnm.Print_Area" localSheetId="6">貸付金!$A$1:$H$7</definedName>
    <definedName name="_xlnm.Print_Area" localSheetId="7">'貸付金 (千円)'!$A$1:$H$7</definedName>
    <definedName name="_xlnm.Print_Area" localSheetId="10">'地方債（借入先別）'!$A$1:$M$19</definedName>
    <definedName name="_xlnm.Print_Area" localSheetId="11">'地方債（借入先別） (千円)'!$A$1:$M$19</definedName>
    <definedName name="_xlnm.Print_Area" localSheetId="12">'地方債（利率別など）'!$B$1:$M$20</definedName>
    <definedName name="_xlnm.Print_Area" localSheetId="13">'地方債（利率別など） (千円)'!$B$1:$N$20</definedName>
    <definedName name="_xlnm.Print_Area" localSheetId="2">投資及び出資金の明細!$A$1:$M$23</definedName>
    <definedName name="_xlnm.Print_Area" localSheetId="3">'投資及び出資金の明細 (千円)'!$A$1:$M$23</definedName>
    <definedName name="_xlnm.Print_Area" localSheetId="16">補助金!$A$1:$H$17</definedName>
    <definedName name="_xlnm.Print_Area" localSheetId="17">'補助金 (千円)'!$A$1:$H$17</definedName>
    <definedName name="_xlnm.Print_Area" localSheetId="8">未収金及び長期延滞債権!$B$1:$I$14</definedName>
    <definedName name="_xlnm.Print_Area" localSheetId="9">'未収金及び長期延滞債権 (千円)'!$B$1:$I$14</definedName>
    <definedName name="_xlnm.Print_Area" localSheetId="0">有形固定資産!$A$1:$K$49</definedName>
    <definedName name="_xlnm.Print_Area" localSheetId="1">'有形固定資産（千円）'!$A$1:$K$49</definedName>
    <definedName name="_xlnm.Print_Titles" localSheetId="2">投資及び出資金の明細!$B:$B,投資及び出資金の明細!$1:$1</definedName>
    <definedName name="_xlnm.Print_Titles" localSheetId="3">'投資及び出資金の明細 (千円)'!$B:$B,'投資及び出資金の明細 (千円)'!$1:$1</definedName>
    <definedName name="_xlnm.Print_Titles" localSheetId="16">補助金!$B:$B,補助金!$2:$4</definedName>
    <definedName name="_xlnm.Print_Titles" localSheetId="17">'補助金 (千円)'!$B:$B,'補助金 (千円)'!$2:$4</definedName>
  </definedNames>
  <calcPr calcId="191029"/>
</workbook>
</file>

<file path=xl/calcChain.xml><?xml version="1.0" encoding="utf-8"?>
<calcChain xmlns="http://schemas.openxmlformats.org/spreadsheetml/2006/main">
  <c r="E5" i="17" l="1"/>
  <c r="F5" i="17"/>
  <c r="E6" i="17"/>
  <c r="F22" i="16"/>
  <c r="F21" i="16"/>
  <c r="F5" i="16"/>
  <c r="C18" i="12"/>
  <c r="D18" i="12"/>
  <c r="E18" i="12"/>
  <c r="F18" i="12"/>
  <c r="G18" i="12"/>
  <c r="H18" i="12"/>
  <c r="I18" i="12"/>
  <c r="J18" i="12"/>
  <c r="K18" i="12"/>
  <c r="L18" i="12"/>
  <c r="C7" i="8"/>
  <c r="D7" i="8"/>
  <c r="E7" i="8"/>
  <c r="F7" i="8"/>
  <c r="G7" i="8"/>
  <c r="I7" i="8"/>
  <c r="J7" i="8"/>
  <c r="K7" i="8"/>
  <c r="K5" i="20" l="1"/>
  <c r="J5" i="20"/>
  <c r="G5" i="20"/>
  <c r="E5" i="20"/>
  <c r="D5" i="20"/>
  <c r="C5" i="20"/>
  <c r="B5" i="20"/>
  <c r="H5" i="8"/>
  <c r="H5" i="20" s="1"/>
  <c r="F5" i="8"/>
  <c r="J19" i="7"/>
  <c r="C22" i="8"/>
  <c r="D22" i="8"/>
  <c r="E22" i="8"/>
  <c r="G22" i="8"/>
  <c r="J22" i="8"/>
  <c r="L22" i="8"/>
  <c r="F8" i="15"/>
  <c r="I5" i="8" l="1"/>
  <c r="I5" i="20" s="1"/>
  <c r="F5" i="20"/>
  <c r="F20" i="16"/>
  <c r="F23" i="16"/>
  <c r="F5" i="28"/>
  <c r="F16" i="28"/>
  <c r="D16" i="28"/>
  <c r="F17" i="16"/>
  <c r="F28" i="16" s="1"/>
  <c r="F24" i="16" l="1"/>
  <c r="E5" i="14"/>
  <c r="C13" i="13"/>
  <c r="C5" i="13"/>
  <c r="G13" i="9"/>
  <c r="F13" i="9"/>
  <c r="E13" i="9"/>
  <c r="H12" i="9"/>
  <c r="H11" i="9"/>
  <c r="H10" i="9"/>
  <c r="H9" i="9"/>
  <c r="H8" i="9"/>
  <c r="H7" i="9"/>
  <c r="H6" i="9"/>
  <c r="H5" i="9"/>
  <c r="K4" i="20"/>
  <c r="J4" i="20"/>
  <c r="G4" i="20"/>
  <c r="F4" i="20"/>
  <c r="E4" i="20"/>
  <c r="D4" i="20"/>
  <c r="C4" i="20"/>
  <c r="B4" i="20"/>
  <c r="H4" i="8"/>
  <c r="H4" i="20" s="1"/>
  <c r="H6" i="8"/>
  <c r="F4" i="8"/>
  <c r="H13" i="9" l="1"/>
  <c r="F25" i="16"/>
  <c r="F29" i="16"/>
  <c r="I4" i="8"/>
  <c r="I4" i="20" l="1"/>
  <c r="F34" i="31"/>
  <c r="E31" i="7"/>
  <c r="E31" i="31" s="1"/>
  <c r="D31" i="7"/>
  <c r="F12" i="31"/>
  <c r="E12" i="31"/>
  <c r="D12" i="31"/>
  <c r="J47" i="31"/>
  <c r="I47" i="31"/>
  <c r="H47" i="31"/>
  <c r="G47" i="31"/>
  <c r="F47" i="31"/>
  <c r="E47" i="31"/>
  <c r="D47" i="31"/>
  <c r="J46" i="31"/>
  <c r="I46" i="31"/>
  <c r="H46" i="31"/>
  <c r="G46" i="31"/>
  <c r="F46" i="31"/>
  <c r="E46" i="31"/>
  <c r="D46" i="31"/>
  <c r="J45" i="31"/>
  <c r="I45" i="31"/>
  <c r="H45" i="31"/>
  <c r="G45" i="31"/>
  <c r="F45" i="31"/>
  <c r="E45" i="31"/>
  <c r="D45" i="31"/>
  <c r="J40" i="31"/>
  <c r="I40" i="31"/>
  <c r="H40" i="31"/>
  <c r="G40" i="31"/>
  <c r="F40" i="31"/>
  <c r="E40" i="31"/>
  <c r="D40" i="31"/>
  <c r="J39" i="31"/>
  <c r="I39" i="31"/>
  <c r="H39" i="31"/>
  <c r="G39" i="31"/>
  <c r="F39" i="31"/>
  <c r="E39" i="31"/>
  <c r="D39" i="31"/>
  <c r="J38" i="31"/>
  <c r="I38" i="31"/>
  <c r="H38" i="31"/>
  <c r="G38" i="31"/>
  <c r="F38" i="31"/>
  <c r="E38" i="31"/>
  <c r="D38" i="31"/>
  <c r="J37" i="31"/>
  <c r="I37" i="31"/>
  <c r="H37" i="31"/>
  <c r="G37" i="31"/>
  <c r="F37" i="31"/>
  <c r="E37" i="31"/>
  <c r="D37" i="31"/>
  <c r="J36" i="31"/>
  <c r="I36" i="31"/>
  <c r="H36" i="31"/>
  <c r="G36" i="31"/>
  <c r="F36" i="31"/>
  <c r="E36" i="31"/>
  <c r="D36" i="31"/>
  <c r="J35" i="31"/>
  <c r="I35" i="31"/>
  <c r="H35" i="31"/>
  <c r="G35" i="31"/>
  <c r="F35" i="31"/>
  <c r="E35" i="31"/>
  <c r="D35" i="31"/>
  <c r="J34" i="31"/>
  <c r="I34" i="31"/>
  <c r="H34" i="31"/>
  <c r="G34" i="31"/>
  <c r="J33" i="31"/>
  <c r="I33" i="31"/>
  <c r="H33" i="31"/>
  <c r="G33" i="31"/>
  <c r="F33" i="31"/>
  <c r="E33" i="31"/>
  <c r="D33" i="31"/>
  <c r="J32" i="31"/>
  <c r="I32" i="31"/>
  <c r="H32" i="31"/>
  <c r="G32" i="31"/>
  <c r="F32" i="31"/>
  <c r="E32" i="31"/>
  <c r="D32" i="31"/>
  <c r="I25" i="31"/>
  <c r="H25" i="31"/>
  <c r="F25" i="31"/>
  <c r="E25" i="31"/>
  <c r="D25" i="31"/>
  <c r="I24" i="31"/>
  <c r="H24" i="31"/>
  <c r="F24" i="31"/>
  <c r="E24" i="31"/>
  <c r="D24" i="31"/>
  <c r="I23" i="31"/>
  <c r="H23" i="31"/>
  <c r="F23" i="31"/>
  <c r="E23" i="31"/>
  <c r="D23" i="31"/>
  <c r="I20" i="31"/>
  <c r="H20" i="31"/>
  <c r="I18" i="31"/>
  <c r="H18" i="31"/>
  <c r="F18" i="31"/>
  <c r="E18" i="31"/>
  <c r="D18" i="31"/>
  <c r="J17" i="31"/>
  <c r="I17" i="31"/>
  <c r="H17" i="31"/>
  <c r="G17" i="31"/>
  <c r="F17" i="31"/>
  <c r="E17" i="31"/>
  <c r="D17" i="31"/>
  <c r="I16" i="31"/>
  <c r="H16" i="31"/>
  <c r="G16" i="31"/>
  <c r="F16" i="31"/>
  <c r="E16" i="31"/>
  <c r="D16" i="31"/>
  <c r="J15" i="31"/>
  <c r="I15" i="31"/>
  <c r="H15" i="31"/>
  <c r="G15" i="31"/>
  <c r="F15" i="31"/>
  <c r="E15" i="31"/>
  <c r="D15" i="31"/>
  <c r="J14" i="31"/>
  <c r="I14" i="31"/>
  <c r="H14" i="31"/>
  <c r="G14" i="31"/>
  <c r="F14" i="31"/>
  <c r="E14" i="31"/>
  <c r="D14" i="31"/>
  <c r="I13" i="31"/>
  <c r="H13" i="31"/>
  <c r="F13" i="31"/>
  <c r="E13" i="31"/>
  <c r="D13" i="31"/>
  <c r="I12" i="31"/>
  <c r="H12" i="31"/>
  <c r="I11" i="31"/>
  <c r="H11" i="31"/>
  <c r="G11" i="31"/>
  <c r="F11" i="31"/>
  <c r="E11" i="31"/>
  <c r="D11" i="31"/>
  <c r="I10" i="31"/>
  <c r="H10" i="31"/>
  <c r="F10" i="31"/>
  <c r="E10" i="31"/>
  <c r="D10" i="31"/>
  <c r="K47" i="7"/>
  <c r="K47" i="31" s="1"/>
  <c r="K46" i="7"/>
  <c r="K46" i="31" s="1"/>
  <c r="K45" i="7"/>
  <c r="K45" i="31" s="1"/>
  <c r="K39" i="7"/>
  <c r="K39" i="31" s="1"/>
  <c r="K40" i="7"/>
  <c r="K40" i="31" s="1"/>
  <c r="K38" i="7"/>
  <c r="K38" i="31" s="1"/>
  <c r="K37" i="7"/>
  <c r="K37" i="31" s="1"/>
  <c r="K36" i="7"/>
  <c r="K36" i="31" s="1"/>
  <c r="K35" i="7"/>
  <c r="K35" i="31" s="1"/>
  <c r="K33" i="7"/>
  <c r="K33" i="31" s="1"/>
  <c r="K32" i="7"/>
  <c r="K32" i="31" s="1"/>
  <c r="J31" i="7"/>
  <c r="J31" i="31" s="1"/>
  <c r="I31" i="7"/>
  <c r="I31" i="31" s="1"/>
  <c r="H31" i="7"/>
  <c r="H31" i="31" s="1"/>
  <c r="G31" i="7"/>
  <c r="F31" i="7"/>
  <c r="F31" i="31" s="1"/>
  <c r="G11" i="7"/>
  <c r="G13" i="7"/>
  <c r="J13" i="7" s="1"/>
  <c r="J13" i="31" s="1"/>
  <c r="G14" i="7"/>
  <c r="J14" i="7" s="1"/>
  <c r="G15" i="7"/>
  <c r="G16" i="7"/>
  <c r="J16" i="7" s="1"/>
  <c r="J16" i="31" s="1"/>
  <c r="G17" i="7"/>
  <c r="J17" i="7" s="1"/>
  <c r="G18" i="7"/>
  <c r="J18" i="7" s="1"/>
  <c r="J18" i="31" s="1"/>
  <c r="G23" i="7"/>
  <c r="G23" i="31" s="1"/>
  <c r="G24" i="7"/>
  <c r="J24" i="7" s="1"/>
  <c r="J24" i="31" s="1"/>
  <c r="G25" i="7"/>
  <c r="J25" i="7" s="1"/>
  <c r="J25" i="31" s="1"/>
  <c r="G10" i="7"/>
  <c r="G10" i="31" s="1"/>
  <c r="I9" i="7"/>
  <c r="H9" i="7"/>
  <c r="J15" i="7"/>
  <c r="J11" i="7"/>
  <c r="J11" i="31" s="1"/>
  <c r="G14" i="27"/>
  <c r="F14" i="27"/>
  <c r="E14" i="27"/>
  <c r="D14" i="27"/>
  <c r="G13" i="27"/>
  <c r="F13" i="27"/>
  <c r="E13" i="27"/>
  <c r="D13" i="27"/>
  <c r="G12" i="27"/>
  <c r="F12" i="27"/>
  <c r="E12" i="27"/>
  <c r="D12" i="27"/>
  <c r="G11" i="27"/>
  <c r="F11" i="27"/>
  <c r="E11" i="27"/>
  <c r="D11" i="27"/>
  <c r="G10" i="27"/>
  <c r="F10" i="27"/>
  <c r="E10" i="27"/>
  <c r="D10" i="27"/>
  <c r="G9" i="27"/>
  <c r="F9" i="27"/>
  <c r="E9" i="27"/>
  <c r="D9" i="27"/>
  <c r="D8" i="27"/>
  <c r="G7" i="27"/>
  <c r="F7" i="27"/>
  <c r="E7" i="27"/>
  <c r="D7" i="27"/>
  <c r="G6" i="27"/>
  <c r="F6" i="27"/>
  <c r="E6" i="27"/>
  <c r="D6" i="27"/>
  <c r="F15" i="15"/>
  <c r="F8" i="27"/>
  <c r="F16" i="15" l="1"/>
  <c r="D34" i="31"/>
  <c r="K34" i="7"/>
  <c r="K34" i="31" s="1"/>
  <c r="E34" i="31"/>
  <c r="D31" i="31"/>
  <c r="G31" i="31"/>
  <c r="G18" i="31"/>
  <c r="G25" i="31"/>
  <c r="G24" i="31"/>
  <c r="E9" i="7"/>
  <c r="F9" i="7"/>
  <c r="G13" i="31"/>
  <c r="D9" i="7"/>
  <c r="D9" i="31" s="1"/>
  <c r="G12" i="7"/>
  <c r="G9" i="7" s="1"/>
  <c r="I9" i="31"/>
  <c r="H9" i="31"/>
  <c r="J10" i="7"/>
  <c r="J10" i="31" s="1"/>
  <c r="J23" i="7"/>
  <c r="J23" i="31" s="1"/>
  <c r="K31" i="7" l="1"/>
  <c r="K31" i="31" s="1"/>
  <c r="F9" i="31"/>
  <c r="G12" i="31"/>
  <c r="J12" i="7"/>
  <c r="E9" i="31"/>
  <c r="G9" i="31"/>
  <c r="C10" i="23"/>
  <c r="G10" i="23" s="1"/>
  <c r="I10" i="23"/>
  <c r="H10" i="23"/>
  <c r="D10" i="23"/>
  <c r="E10" i="23"/>
  <c r="D13" i="9"/>
  <c r="J12" i="31" l="1"/>
  <c r="J9" i="7"/>
  <c r="J9" i="31" l="1"/>
  <c r="G5" i="27"/>
  <c r="E5" i="27"/>
  <c r="D5" i="27"/>
  <c r="F27" i="28" l="1"/>
  <c r="F26" i="28"/>
  <c r="F22" i="28"/>
  <c r="F21" i="28"/>
  <c r="F19" i="28"/>
  <c r="F18" i="28"/>
  <c r="F15" i="28"/>
  <c r="F14" i="28"/>
  <c r="F13" i="28"/>
  <c r="F12" i="28"/>
  <c r="F11" i="28"/>
  <c r="F10" i="28"/>
  <c r="F9" i="28"/>
  <c r="F8" i="28"/>
  <c r="F7" i="28"/>
  <c r="F6" i="28"/>
  <c r="D15" i="28"/>
  <c r="D14" i="28"/>
  <c r="D13" i="28"/>
  <c r="D12" i="28"/>
  <c r="D11" i="28"/>
  <c r="D10" i="28"/>
  <c r="D9" i="28"/>
  <c r="D8" i="28"/>
  <c r="D7" i="28"/>
  <c r="D6" i="28"/>
  <c r="C6" i="10"/>
  <c r="F15" i="27" l="1"/>
  <c r="F6" i="8"/>
  <c r="F16" i="27" l="1"/>
  <c r="G5" i="10"/>
  <c r="F5" i="22"/>
  <c r="E5" i="22"/>
  <c r="D5" i="22"/>
  <c r="C5" i="22"/>
  <c r="B5" i="22"/>
  <c r="D5" i="28"/>
  <c r="G6" i="10" l="1"/>
  <c r="E9" i="17"/>
  <c r="F17" i="28" l="1"/>
  <c r="G6" i="14"/>
  <c r="G5" i="14"/>
  <c r="C11" i="23"/>
  <c r="G11" i="23" s="1"/>
  <c r="I6" i="23"/>
  <c r="H6" i="23"/>
  <c r="G6" i="23"/>
  <c r="E6" i="23"/>
  <c r="D6" i="23"/>
  <c r="C6" i="23"/>
  <c r="G5" i="22"/>
  <c r="C12" i="21"/>
  <c r="C11" i="21"/>
  <c r="C10" i="21"/>
  <c r="C9" i="21"/>
  <c r="C8" i="21"/>
  <c r="C7" i="21"/>
  <c r="C6" i="21"/>
  <c r="C5" i="21"/>
  <c r="H21" i="8"/>
  <c r="H20" i="8"/>
  <c r="H19" i="8"/>
  <c r="H18" i="8"/>
  <c r="H17" i="8"/>
  <c r="H16" i="8"/>
  <c r="H15" i="8"/>
  <c r="H14" i="8"/>
  <c r="H13" i="8"/>
  <c r="H12" i="8"/>
  <c r="H11" i="8"/>
  <c r="F28" i="28" l="1"/>
  <c r="I28" i="16"/>
  <c r="C6" i="22"/>
  <c r="G7" i="14"/>
  <c r="F7" i="14"/>
  <c r="E7" i="14"/>
  <c r="D7" i="14"/>
  <c r="C7" i="14"/>
  <c r="G6" i="26"/>
  <c r="F6" i="26"/>
  <c r="E6" i="26"/>
  <c r="D6" i="26"/>
  <c r="C6" i="26"/>
  <c r="M13" i="25"/>
  <c r="G6" i="22"/>
  <c r="F6" i="10"/>
  <c r="F6" i="22" s="1"/>
  <c r="E6" i="10"/>
  <c r="E6" i="22" s="1"/>
  <c r="D6" i="10"/>
  <c r="D6" i="22" s="1"/>
  <c r="D13" i="21"/>
  <c r="H8" i="21"/>
  <c r="H7" i="21"/>
  <c r="H6" i="21"/>
  <c r="I8" i="21"/>
  <c r="G8" i="21"/>
  <c r="F8" i="21"/>
  <c r="E8" i="21"/>
  <c r="D8" i="21"/>
  <c r="I9" i="21"/>
  <c r="G9" i="21"/>
  <c r="F9" i="21"/>
  <c r="E9" i="21"/>
  <c r="D9" i="21"/>
  <c r="I10" i="21"/>
  <c r="G10" i="21"/>
  <c r="F10" i="21"/>
  <c r="E10" i="21"/>
  <c r="D10" i="21"/>
  <c r="I11" i="21"/>
  <c r="G11" i="21"/>
  <c r="F11" i="21"/>
  <c r="E11" i="21"/>
  <c r="D11" i="21"/>
  <c r="I12" i="21"/>
  <c r="G12" i="21"/>
  <c r="F12" i="21"/>
  <c r="E12" i="21"/>
  <c r="D12" i="21"/>
  <c r="I7" i="21"/>
  <c r="G7" i="21"/>
  <c r="F7" i="21"/>
  <c r="E7" i="21"/>
  <c r="D7" i="21"/>
  <c r="I6" i="21"/>
  <c r="G6" i="21"/>
  <c r="F6" i="21"/>
  <c r="E6" i="21"/>
  <c r="D6" i="21"/>
  <c r="H12" i="21"/>
  <c r="H11" i="21"/>
  <c r="H10" i="21"/>
  <c r="H9" i="21"/>
  <c r="K6" i="20"/>
  <c r="J6" i="20"/>
  <c r="H6" i="20"/>
  <c r="G6" i="20"/>
  <c r="E6" i="20"/>
  <c r="D6" i="20"/>
  <c r="C6" i="20"/>
  <c r="B6" i="20"/>
  <c r="I6" i="8"/>
  <c r="I6" i="20" l="1"/>
  <c r="F6" i="20"/>
  <c r="K21" i="8" l="1"/>
  <c r="K21" i="20" s="1"/>
  <c r="K20" i="8"/>
  <c r="K20" i="20" s="1"/>
  <c r="K19" i="8"/>
  <c r="K19" i="20" s="1"/>
  <c r="K18" i="8"/>
  <c r="K18" i="20" s="1"/>
  <c r="K17" i="8"/>
  <c r="K17" i="20" s="1"/>
  <c r="K16" i="8"/>
  <c r="K16" i="20" s="1"/>
  <c r="K15" i="8"/>
  <c r="K15" i="20" s="1"/>
  <c r="K14" i="8"/>
  <c r="K14" i="20" s="1"/>
  <c r="K13" i="8"/>
  <c r="K13" i="20" s="1"/>
  <c r="K12" i="8"/>
  <c r="K12" i="20" s="1"/>
  <c r="K11" i="8"/>
  <c r="F21" i="8"/>
  <c r="F21" i="20" s="1"/>
  <c r="F20" i="8"/>
  <c r="F20" i="20" s="1"/>
  <c r="F19" i="8"/>
  <c r="F19" i="20" s="1"/>
  <c r="F18" i="8"/>
  <c r="F18" i="20" s="1"/>
  <c r="F17" i="8"/>
  <c r="F17" i="20" s="1"/>
  <c r="F16" i="8"/>
  <c r="F16" i="20" s="1"/>
  <c r="F15" i="8"/>
  <c r="F15" i="20" s="1"/>
  <c r="F14" i="8"/>
  <c r="F14" i="20" s="1"/>
  <c r="F13" i="8"/>
  <c r="F13" i="20" s="1"/>
  <c r="F12" i="8"/>
  <c r="I12" i="8" s="1"/>
  <c r="I12" i="20" s="1"/>
  <c r="F11" i="8"/>
  <c r="B21" i="20"/>
  <c r="B20" i="20"/>
  <c r="B19" i="20"/>
  <c r="B18" i="20"/>
  <c r="B17" i="20"/>
  <c r="B16" i="20"/>
  <c r="B15" i="20"/>
  <c r="B14" i="20"/>
  <c r="B13" i="20"/>
  <c r="B12" i="20"/>
  <c r="B11" i="20"/>
  <c r="L21" i="20"/>
  <c r="J21" i="20"/>
  <c r="L20" i="20"/>
  <c r="J20" i="20"/>
  <c r="L19" i="20"/>
  <c r="J19" i="20"/>
  <c r="L18" i="20"/>
  <c r="J18" i="20"/>
  <c r="L17" i="20"/>
  <c r="J17" i="20"/>
  <c r="L16" i="20"/>
  <c r="J16" i="20"/>
  <c r="L15" i="20"/>
  <c r="J15" i="20"/>
  <c r="L14" i="20"/>
  <c r="J14" i="20"/>
  <c r="L13" i="20"/>
  <c r="J13" i="20"/>
  <c r="L12" i="20"/>
  <c r="J12" i="20"/>
  <c r="L11" i="20"/>
  <c r="J11" i="20"/>
  <c r="G21" i="20"/>
  <c r="E21" i="20"/>
  <c r="D21" i="20"/>
  <c r="C21" i="20"/>
  <c r="G20" i="20"/>
  <c r="E20" i="20"/>
  <c r="D20" i="20"/>
  <c r="C20" i="20"/>
  <c r="G19" i="20"/>
  <c r="E19" i="20"/>
  <c r="D19" i="20"/>
  <c r="C19" i="20"/>
  <c r="G18" i="20"/>
  <c r="E18" i="20"/>
  <c r="D18" i="20"/>
  <c r="C18" i="20"/>
  <c r="G17" i="20"/>
  <c r="E17" i="20"/>
  <c r="D17" i="20"/>
  <c r="C17" i="20"/>
  <c r="G16" i="20"/>
  <c r="E16" i="20"/>
  <c r="D16" i="20"/>
  <c r="C16" i="20"/>
  <c r="G15" i="20"/>
  <c r="E15" i="20"/>
  <c r="D15" i="20"/>
  <c r="C15" i="20"/>
  <c r="G14" i="20"/>
  <c r="E14" i="20"/>
  <c r="D14" i="20"/>
  <c r="C14" i="20"/>
  <c r="G13" i="20"/>
  <c r="E13" i="20"/>
  <c r="D13" i="20"/>
  <c r="C13" i="20"/>
  <c r="G12" i="20"/>
  <c r="E12" i="20"/>
  <c r="D12" i="20"/>
  <c r="C12" i="20"/>
  <c r="G11" i="20"/>
  <c r="E11" i="20"/>
  <c r="D11" i="20"/>
  <c r="C11" i="20"/>
  <c r="H21" i="20"/>
  <c r="H20" i="20"/>
  <c r="H19" i="20"/>
  <c r="H18" i="20"/>
  <c r="H17" i="20"/>
  <c r="H16" i="20"/>
  <c r="H15" i="20"/>
  <c r="H14" i="20"/>
  <c r="H13" i="20"/>
  <c r="H12" i="20"/>
  <c r="H11" i="20"/>
  <c r="I5" i="21"/>
  <c r="G5" i="21"/>
  <c r="F5" i="21"/>
  <c r="E5" i="21"/>
  <c r="D5" i="21"/>
  <c r="I11" i="23"/>
  <c r="H11" i="23"/>
  <c r="E11" i="23"/>
  <c r="D11" i="23"/>
  <c r="L17" i="24"/>
  <c r="K17" i="24"/>
  <c r="J17" i="24"/>
  <c r="I17" i="24"/>
  <c r="H17" i="24"/>
  <c r="G17" i="24"/>
  <c r="F17" i="24"/>
  <c r="L16" i="24"/>
  <c r="K16" i="24"/>
  <c r="J16" i="24"/>
  <c r="I16" i="24"/>
  <c r="H16" i="24"/>
  <c r="G16" i="24"/>
  <c r="F16" i="24"/>
  <c r="L15" i="24"/>
  <c r="K15" i="24"/>
  <c r="J15" i="24"/>
  <c r="I15" i="24"/>
  <c r="H15" i="24"/>
  <c r="G15" i="24"/>
  <c r="F15" i="24"/>
  <c r="L14" i="24"/>
  <c r="K14" i="24"/>
  <c r="J14" i="24"/>
  <c r="I14" i="24"/>
  <c r="H14" i="24"/>
  <c r="G14" i="24"/>
  <c r="F14" i="24"/>
  <c r="L12" i="24"/>
  <c r="K12" i="24"/>
  <c r="J12" i="24"/>
  <c r="I12" i="24"/>
  <c r="H12" i="24"/>
  <c r="G12" i="24"/>
  <c r="F12" i="24"/>
  <c r="L11" i="24"/>
  <c r="K11" i="24"/>
  <c r="J11" i="24"/>
  <c r="I11" i="24"/>
  <c r="H11" i="24"/>
  <c r="G11" i="24"/>
  <c r="F11" i="24"/>
  <c r="L10" i="24"/>
  <c r="K10" i="24"/>
  <c r="J10" i="24"/>
  <c r="I10" i="24"/>
  <c r="H10" i="24"/>
  <c r="G10" i="24"/>
  <c r="F10" i="24"/>
  <c r="L9" i="24"/>
  <c r="K9" i="24"/>
  <c r="J9" i="24"/>
  <c r="I9" i="24"/>
  <c r="H9" i="24"/>
  <c r="G9" i="24"/>
  <c r="F9" i="24"/>
  <c r="L8" i="24"/>
  <c r="K8" i="24"/>
  <c r="J8" i="24"/>
  <c r="I8" i="24"/>
  <c r="H8" i="24"/>
  <c r="G8" i="24"/>
  <c r="F8" i="24"/>
  <c r="L7" i="24"/>
  <c r="K7" i="24"/>
  <c r="J7" i="24"/>
  <c r="I7" i="24"/>
  <c r="H7" i="24"/>
  <c r="G7" i="24"/>
  <c r="F7" i="24"/>
  <c r="E17" i="24"/>
  <c r="E16" i="24"/>
  <c r="E15" i="24"/>
  <c r="E14" i="24"/>
  <c r="E12" i="24"/>
  <c r="E11" i="24"/>
  <c r="E10" i="24"/>
  <c r="E9" i="24"/>
  <c r="E8" i="24"/>
  <c r="E7" i="24"/>
  <c r="C17" i="24"/>
  <c r="C16" i="24"/>
  <c r="C15" i="24"/>
  <c r="C14" i="24"/>
  <c r="C12" i="24"/>
  <c r="C11" i="24"/>
  <c r="C10" i="24"/>
  <c r="C9" i="24"/>
  <c r="C8" i="24"/>
  <c r="C7" i="24"/>
  <c r="C19" i="25"/>
  <c r="L13" i="25"/>
  <c r="K13" i="25"/>
  <c r="J13" i="25"/>
  <c r="I13" i="25"/>
  <c r="H13" i="25"/>
  <c r="G13" i="25"/>
  <c r="F13" i="25"/>
  <c r="E13" i="25"/>
  <c r="D13" i="25"/>
  <c r="C13" i="25"/>
  <c r="K5" i="25"/>
  <c r="D5" i="25"/>
  <c r="J5" i="25"/>
  <c r="I5" i="25"/>
  <c r="H5" i="25"/>
  <c r="G5" i="25"/>
  <c r="F5" i="25"/>
  <c r="E5" i="25"/>
  <c r="C5" i="25"/>
  <c r="G5" i="26"/>
  <c r="F5" i="26"/>
  <c r="E5" i="26"/>
  <c r="D5" i="26"/>
  <c r="C5" i="26"/>
  <c r="F5" i="27"/>
  <c r="H8" i="29"/>
  <c r="H7" i="29"/>
  <c r="H6" i="29"/>
  <c r="H5" i="29"/>
  <c r="F5" i="29"/>
  <c r="F6" i="29"/>
  <c r="F7" i="29"/>
  <c r="F8" i="29"/>
  <c r="E8" i="29"/>
  <c r="E7" i="29"/>
  <c r="E6" i="29"/>
  <c r="E5" i="29"/>
  <c r="D8" i="29"/>
  <c r="D7" i="29"/>
  <c r="D6" i="29"/>
  <c r="D5" i="29"/>
  <c r="C6" i="18"/>
  <c r="C6" i="30" s="1"/>
  <c r="C5" i="30"/>
  <c r="F11" i="20" l="1"/>
  <c r="F22" i="8"/>
  <c r="K11" i="20"/>
  <c r="K22" i="8"/>
  <c r="I16" i="8"/>
  <c r="I16" i="20" s="1"/>
  <c r="I18" i="8"/>
  <c r="I18" i="20" s="1"/>
  <c r="I13" i="8"/>
  <c r="I13" i="20" s="1"/>
  <c r="F12" i="20"/>
  <c r="I11" i="8"/>
  <c r="I17" i="8"/>
  <c r="I17" i="20" s="1"/>
  <c r="I19" i="8"/>
  <c r="I19" i="20" s="1"/>
  <c r="I20" i="8"/>
  <c r="I20" i="20" s="1"/>
  <c r="I21" i="8"/>
  <c r="I21" i="20" s="1"/>
  <c r="I14" i="8"/>
  <c r="I14" i="20" s="1"/>
  <c r="I15" i="8"/>
  <c r="I15" i="20" s="1"/>
  <c r="G13" i="21"/>
  <c r="I11" i="20" l="1"/>
  <c r="I22" i="8"/>
  <c r="G7" i="26"/>
  <c r="F7" i="26"/>
  <c r="I18" i="24"/>
  <c r="J18" i="24"/>
  <c r="K18" i="24"/>
  <c r="H7" i="11"/>
  <c r="H7" i="23" s="1"/>
  <c r="I7" i="11"/>
  <c r="I7" i="23" s="1"/>
  <c r="D7" i="11"/>
  <c r="E7" i="11"/>
  <c r="E7" i="23" s="1"/>
  <c r="J7" i="20"/>
  <c r="D7" i="23" l="1"/>
  <c r="C22" i="20"/>
  <c r="D22" i="20"/>
  <c r="E22" i="20"/>
  <c r="F22" i="20"/>
  <c r="G22" i="20"/>
  <c r="I22" i="20"/>
  <c r="J22" i="20"/>
  <c r="K22" i="20"/>
  <c r="L22" i="20"/>
  <c r="C7" i="20"/>
  <c r="D7" i="20"/>
  <c r="E7" i="20"/>
  <c r="F7" i="20"/>
  <c r="G7" i="20"/>
  <c r="I7" i="20"/>
  <c r="K7" i="20"/>
  <c r="C18" i="24" l="1"/>
  <c r="E18" i="24"/>
  <c r="F18" i="24"/>
  <c r="G18" i="24"/>
  <c r="H18" i="24"/>
  <c r="L18" i="24"/>
  <c r="E9" i="29" l="1"/>
  <c r="H9" i="17"/>
  <c r="H9" i="29" s="1"/>
  <c r="F9" i="17"/>
  <c r="F9" i="29" s="1"/>
  <c r="D9" i="17"/>
  <c r="D9" i="29" s="1"/>
  <c r="G8" i="17"/>
  <c r="G8" i="29" s="1"/>
  <c r="G7" i="17"/>
  <c r="G7" i="29" s="1"/>
  <c r="G6" i="17"/>
  <c r="G6" i="29" s="1"/>
  <c r="G5" i="17"/>
  <c r="G5" i="29" s="1"/>
  <c r="F23" i="28"/>
  <c r="F20" i="28"/>
  <c r="F24" i="28" l="1"/>
  <c r="G9" i="17"/>
  <c r="G9" i="29" s="1"/>
  <c r="E7" i="26"/>
  <c r="D7" i="26"/>
  <c r="C7" i="26"/>
  <c r="F25" i="28" l="1"/>
  <c r="I12" i="11"/>
  <c r="H12" i="11"/>
  <c r="H12" i="23" s="1"/>
  <c r="E12" i="11"/>
  <c r="D12" i="11"/>
  <c r="F29" i="28" l="1"/>
  <c r="I29" i="16"/>
  <c r="D12" i="23"/>
  <c r="D13" i="11"/>
  <c r="D13" i="23" s="1"/>
  <c r="E13" i="11"/>
  <c r="E13" i="23" s="1"/>
  <c r="E12" i="23"/>
  <c r="I13" i="11"/>
  <c r="I13" i="23" s="1"/>
  <c r="I12" i="23"/>
  <c r="H13" i="11"/>
  <c r="H13" i="23" s="1"/>
  <c r="I13" i="9"/>
  <c r="I13" i="21" s="1"/>
  <c r="H5" i="21"/>
  <c r="F13" i="21"/>
  <c r="E13" i="21"/>
  <c r="H13" i="21" l="1"/>
  <c r="D12" i="24" l="1"/>
  <c r="D11" i="24"/>
  <c r="D17" i="24"/>
  <c r="D16" i="24"/>
  <c r="D10" i="24"/>
  <c r="D9" i="24"/>
  <c r="D14" i="24"/>
  <c r="D15" i="24"/>
  <c r="D8" i="24"/>
  <c r="D7" i="24" l="1"/>
  <c r="D18" i="24"/>
  <c r="G20" i="7" l="1"/>
  <c r="J20" i="7" s="1"/>
  <c r="D20" i="31"/>
  <c r="E20" i="31"/>
  <c r="F20" i="31"/>
  <c r="J20" i="31" l="1"/>
  <c r="G20" i="31"/>
  <c r="G21" i="7"/>
  <c r="G21" i="31" s="1"/>
  <c r="F21" i="31"/>
  <c r="D21" i="31"/>
  <c r="E21" i="31"/>
  <c r="J21" i="7" l="1"/>
  <c r="I21" i="31"/>
  <c r="H21" i="31"/>
  <c r="J21" i="31" l="1"/>
  <c r="G22" i="7"/>
  <c r="G22" i="31" s="1"/>
  <c r="E22" i="31"/>
  <c r="D22" i="31"/>
  <c r="F22" i="31"/>
  <c r="F19" i="7"/>
  <c r="F19" i="31" s="1"/>
  <c r="D19" i="7"/>
  <c r="D26" i="7" s="1"/>
  <c r="D26" i="31" s="1"/>
  <c r="E19" i="7"/>
  <c r="E19" i="31" s="1"/>
  <c r="E26" i="7" l="1"/>
  <c r="E26" i="31" s="1"/>
  <c r="F26" i="7"/>
  <c r="F26" i="31" s="1"/>
  <c r="D19" i="31"/>
  <c r="G19" i="7"/>
  <c r="G26" i="7" l="1"/>
  <c r="G26" i="31" s="1"/>
  <c r="G19" i="31"/>
  <c r="J22" i="7"/>
  <c r="J22" i="31" s="1"/>
  <c r="I22" i="31"/>
  <c r="H22" i="31"/>
  <c r="H19" i="7"/>
  <c r="H19" i="31" s="1"/>
  <c r="I19" i="7"/>
  <c r="I26" i="7" s="1"/>
  <c r="I26" i="31" s="1"/>
  <c r="J26" i="7" l="1"/>
  <c r="J26" i="31" s="1"/>
  <c r="H26" i="7"/>
  <c r="H26" i="31" s="1"/>
  <c r="J19" i="31"/>
  <c r="I19" i="31"/>
  <c r="K43" i="7" l="1"/>
  <c r="G43" i="31"/>
  <c r="F43" i="31"/>
  <c r="J43" i="31"/>
  <c r="D43" i="31"/>
  <c r="H43" i="31"/>
  <c r="I43" i="31"/>
  <c r="E43" i="31"/>
  <c r="K43" i="31" l="1"/>
  <c r="K44" i="7"/>
  <c r="I44" i="31"/>
  <c r="H44" i="31"/>
  <c r="J44" i="31"/>
  <c r="F44" i="31"/>
  <c r="D44" i="31"/>
  <c r="G44" i="31"/>
  <c r="E44" i="31"/>
  <c r="K44" i="31" l="1"/>
  <c r="E42" i="31"/>
  <c r="F42" i="31"/>
  <c r="J42" i="31"/>
  <c r="G42" i="31"/>
  <c r="D42" i="31"/>
  <c r="I42" i="31"/>
  <c r="H42" i="31"/>
  <c r="I41" i="7"/>
  <c r="I41" i="31" s="1"/>
  <c r="I48" i="7"/>
  <c r="I48" i="31" s="1"/>
  <c r="J41" i="7"/>
  <c r="J41" i="31" s="1"/>
  <c r="F41" i="7"/>
  <c r="F41" i="31" s="1"/>
  <c r="H41" i="7"/>
  <c r="H41" i="31" s="1"/>
  <c r="D41" i="7"/>
  <c r="D41" i="31" s="1"/>
  <c r="K42" i="7"/>
  <c r="K41" i="7" s="1"/>
  <c r="E41" i="7"/>
  <c r="E41" i="31" s="1"/>
  <c r="E48" i="7"/>
  <c r="E48" i="31"/>
  <c r="G41" i="7"/>
  <c r="G48" i="7" s="1"/>
  <c r="G48" i="31" s="1"/>
  <c r="H48" i="7" l="1"/>
  <c r="H48" i="31" s="1"/>
  <c r="J48" i="7"/>
  <c r="J48" i="31" s="1"/>
  <c r="K48" i="7"/>
  <c r="K48" i="31" s="1"/>
  <c r="K41" i="31"/>
  <c r="G41" i="31"/>
  <c r="K42" i="31"/>
  <c r="F48" i="7"/>
  <c r="F48" i="31" s="1"/>
  <c r="D48" i="7"/>
  <c r="D48" i="31" s="1"/>
</calcChain>
</file>

<file path=xl/sharedStrings.xml><?xml version="1.0" encoding="utf-8"?>
<sst xmlns="http://schemas.openxmlformats.org/spreadsheetml/2006/main" count="603" uniqueCount="241">
  <si>
    <t>金額</t>
    <rPh sb="0" eb="2">
      <t>キンガク</t>
    </rPh>
    <phoneticPr fontId="6"/>
  </si>
  <si>
    <t>土地</t>
    <rPh sb="0" eb="2">
      <t>トチ</t>
    </rPh>
    <phoneticPr fontId="6"/>
  </si>
  <si>
    <t>その他</t>
    <rPh sb="2" eb="3">
      <t>ホカ</t>
    </rPh>
    <phoneticPr fontId="6"/>
  </si>
  <si>
    <t>有価証券</t>
    <rPh sb="0" eb="2">
      <t>ユウカ</t>
    </rPh>
    <rPh sb="2" eb="4">
      <t>ショウケン</t>
    </rPh>
    <phoneticPr fontId="6"/>
  </si>
  <si>
    <t>長期貸付金</t>
    <rPh sb="0" eb="2">
      <t>チョウキ</t>
    </rPh>
    <rPh sb="2" eb="5">
      <t>カシツケキン</t>
    </rPh>
    <phoneticPr fontId="6"/>
  </si>
  <si>
    <t>現金預金</t>
    <rPh sb="0" eb="2">
      <t>ゲンキン</t>
    </rPh>
    <rPh sb="2" eb="4">
      <t>ヨキン</t>
    </rPh>
    <phoneticPr fontId="6"/>
  </si>
  <si>
    <t>短期貸付金</t>
    <rPh sb="0" eb="2">
      <t>タンキ</t>
    </rPh>
    <rPh sb="2" eb="5">
      <t>カシツケキン</t>
    </rPh>
    <phoneticPr fontId="6"/>
  </si>
  <si>
    <t>合計</t>
    <rPh sb="0" eb="2">
      <t>ゴウケイ</t>
    </rPh>
    <phoneticPr fontId="6"/>
  </si>
  <si>
    <t>税収等</t>
    <rPh sb="0" eb="2">
      <t>ゼイシュウ</t>
    </rPh>
    <rPh sb="2" eb="3">
      <t>ナド</t>
    </rPh>
    <phoneticPr fontId="6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</si>
  <si>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6"/>
  </si>
  <si>
    <t>【様式第５号】</t>
    <rPh sb="1" eb="3">
      <t>ヨウシキ</t>
    </rPh>
    <rPh sb="3" eb="4">
      <t>ダイ</t>
    </rPh>
    <rPh sb="5" eb="6">
      <t>ゴウ</t>
    </rPh>
    <phoneticPr fontId="13"/>
  </si>
  <si>
    <t>附属明細書</t>
    <rPh sb="0" eb="2">
      <t>フゾク</t>
    </rPh>
    <rPh sb="2" eb="5">
      <t>メイサイショ</t>
    </rPh>
    <phoneticPr fontId="13"/>
  </si>
  <si>
    <t>１．貸借対照表の内容に関する明細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phoneticPr fontId="13"/>
  </si>
  <si>
    <t>（１）資産項目の明細</t>
    <rPh sb="3" eb="5">
      <t>シサン</t>
    </rPh>
    <rPh sb="5" eb="7">
      <t>コウモク</t>
    </rPh>
    <rPh sb="8" eb="10">
      <t>メイサイ</t>
    </rPh>
    <phoneticPr fontId="13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</si>
  <si>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13"/>
  </si>
  <si>
    <t>区分</t>
    <rPh sb="0" eb="2">
      <t>クブン</t>
    </rPh>
    <phoneticPr fontId="13"/>
  </si>
  <si>
    <t xml:space="preserve">
前年度末残高
（A）</t>
    <rPh sb="1" eb="4">
      <t>ゼンネンド</t>
    </rPh>
    <rPh sb="4" eb="5">
      <t>マツ</t>
    </rPh>
    <rPh sb="5" eb="7">
      <t>ザンダカ</t>
    </rPh>
    <phoneticPr fontId="6"/>
  </si>
  <si>
    <t xml:space="preserve">
本年度増加額
（B）</t>
    <rPh sb="1" eb="4">
      <t>ホンネンド</t>
    </rPh>
    <rPh sb="4" eb="7">
      <t>ゾウカガク</t>
    </rPh>
    <phoneticPr fontId="6"/>
  </si>
  <si>
    <t xml:space="preserve">
本年度減少額
（C）</t>
    <rPh sb="1" eb="4">
      <t>ホンネンド</t>
    </rPh>
    <rPh sb="4" eb="7">
      <t>ゲンショウガク</t>
    </rPh>
    <phoneticPr fontId="6"/>
  </si>
  <si>
    <t>本年度末残高
（A)＋（B)-（C)
（D）</t>
    <rPh sb="0" eb="3">
      <t>ホンネンド</t>
    </rPh>
    <rPh sb="3" eb="4">
      <t>マツ</t>
    </rPh>
    <rPh sb="4" eb="6">
      <t>ザンダカ</t>
    </rPh>
    <phoneticPr fontId="6"/>
  </si>
  <si>
    <t>本年度末
減価償却累計額
（E)</t>
    <rPh sb="0" eb="1">
      <t>ホン</t>
    </rPh>
    <rPh sb="1" eb="4">
      <t>ネンドマツ</t>
    </rPh>
    <rPh sb="5" eb="7">
      <t>ゲンカ</t>
    </rPh>
    <rPh sb="7" eb="9">
      <t>ショウキャク</t>
    </rPh>
    <rPh sb="9" eb="12">
      <t>ルイケイガク</t>
    </rPh>
    <phoneticPr fontId="6"/>
  </si>
  <si>
    <t xml:space="preserve">
本年度償却額
（F)</t>
    <rPh sb="1" eb="4">
      <t>ホンネンド</t>
    </rPh>
    <rPh sb="4" eb="7">
      <t>ショウキャクガク</t>
    </rPh>
    <phoneticPr fontId="6"/>
  </si>
  <si>
    <t>差引本年度末残高
（D)－（E)
（G)</t>
    <rPh sb="0" eb="2">
      <t>サシヒキ</t>
    </rPh>
    <rPh sb="2" eb="5">
      <t>ホンネンド</t>
    </rPh>
    <rPh sb="5" eb="6">
      <t>マツ</t>
    </rPh>
    <rPh sb="6" eb="8">
      <t>ザンダカ</t>
    </rPh>
    <phoneticPr fontId="13"/>
  </si>
  <si>
    <t xml:space="preserve"> 事業用資産</t>
    <rPh sb="1" eb="4">
      <t>ジギョウヨウ</t>
    </rPh>
    <rPh sb="4" eb="6">
      <t>シサン</t>
    </rPh>
    <phoneticPr fontId="13"/>
  </si>
  <si>
    <t>　  土地</t>
    <rPh sb="3" eb="5">
      <t>トチ</t>
    </rPh>
    <phoneticPr fontId="6"/>
  </si>
  <si>
    <t>　　立木竹</t>
    <rPh sb="2" eb="4">
      <t>タチキ</t>
    </rPh>
    <rPh sb="4" eb="5">
      <t>タケ</t>
    </rPh>
    <phoneticPr fontId="13"/>
  </si>
  <si>
    <t>　　建物</t>
    <rPh sb="2" eb="4">
      <t>タテモノ</t>
    </rPh>
    <phoneticPr fontId="6"/>
  </si>
  <si>
    <t>　　工作物</t>
    <rPh sb="2" eb="5">
      <t>コウサクブツ</t>
    </rPh>
    <phoneticPr fontId="6"/>
  </si>
  <si>
    <t>　　船舶</t>
    <rPh sb="2" eb="4">
      <t>センパク</t>
    </rPh>
    <phoneticPr fontId="13"/>
  </si>
  <si>
    <t>　　浮標等</t>
    <rPh sb="2" eb="4">
      <t>フヒョウ</t>
    </rPh>
    <rPh sb="4" eb="5">
      <t>ナド</t>
    </rPh>
    <phoneticPr fontId="13"/>
  </si>
  <si>
    <t>　　航空機</t>
    <rPh sb="2" eb="5">
      <t>コウクウキ</t>
    </rPh>
    <phoneticPr fontId="13"/>
  </si>
  <si>
    <t>　　その他</t>
    <rPh sb="4" eb="5">
      <t>タ</t>
    </rPh>
    <phoneticPr fontId="6"/>
  </si>
  <si>
    <t>　　建設仮勘定</t>
    <rPh sb="2" eb="4">
      <t>ケンセツ</t>
    </rPh>
    <rPh sb="4" eb="7">
      <t>カリカンジョウ</t>
    </rPh>
    <phoneticPr fontId="13"/>
  </si>
  <si>
    <t xml:space="preserve"> インフラ資産</t>
    <rPh sb="5" eb="7">
      <t>シサン</t>
    </rPh>
    <phoneticPr fontId="13"/>
  </si>
  <si>
    <t>　　土地</t>
    <rPh sb="2" eb="4">
      <t>トチ</t>
    </rPh>
    <phoneticPr fontId="6"/>
  </si>
  <si>
    <t>　　建物</t>
    <rPh sb="2" eb="4">
      <t>タテモノ</t>
    </rPh>
    <phoneticPr fontId="13"/>
  </si>
  <si>
    <t xml:space="preserve"> 物品</t>
    <rPh sb="1" eb="3">
      <t>ブッピン</t>
    </rPh>
    <phoneticPr fontId="6"/>
  </si>
  <si>
    <t>生活インフラ・
国土保全</t>
    <rPh sb="0" eb="2">
      <t>セイカツ</t>
    </rPh>
    <rPh sb="8" eb="10">
      <t>コクド</t>
    </rPh>
    <rPh sb="10" eb="12">
      <t>ホゼン</t>
    </rPh>
    <phoneticPr fontId="6"/>
  </si>
  <si>
    <t>教育</t>
    <rPh sb="0" eb="2">
      <t>キョウイク</t>
    </rPh>
    <phoneticPr fontId="13"/>
  </si>
  <si>
    <t>合計</t>
    <rPh sb="0" eb="2">
      <t>ゴウケイ</t>
    </rPh>
    <phoneticPr fontId="13"/>
  </si>
  <si>
    <t>（参考）財産に関する
調書記載額</t>
    <rPh sb="1" eb="3">
      <t>サンコウ</t>
    </rPh>
    <rPh sb="4" eb="6">
      <t>ザイサン</t>
    </rPh>
    <rPh sb="7" eb="8">
      <t>カン</t>
    </rPh>
    <rPh sb="11" eb="13">
      <t>チョウショ</t>
    </rPh>
    <rPh sb="13" eb="15">
      <t>キサイ</t>
    </rPh>
    <rPh sb="15" eb="16">
      <t>ガク</t>
    </rPh>
    <phoneticPr fontId="13"/>
  </si>
  <si>
    <t>相手先名</t>
    <rPh sb="0" eb="3">
      <t>アイテサキ</t>
    </rPh>
    <rPh sb="3" eb="4">
      <t>メイ</t>
    </rPh>
    <phoneticPr fontId="6"/>
  </si>
  <si>
    <t>出資金額
（貸借対照表計上額）
（A)</t>
    <rPh sb="0" eb="2">
      <t>シュッシ</t>
    </rPh>
    <rPh sb="2" eb="4">
      <t>キンガク</t>
    </rPh>
    <rPh sb="6" eb="8">
      <t>タイシャク</t>
    </rPh>
    <rPh sb="8" eb="11">
      <t>タイショウヒョウ</t>
    </rPh>
    <rPh sb="11" eb="14">
      <t>ケイジョウガク</t>
    </rPh>
    <phoneticPr fontId="6"/>
  </si>
  <si>
    <t xml:space="preserve">
資産
（B)</t>
    <rPh sb="1" eb="3">
      <t>シサン</t>
    </rPh>
    <phoneticPr fontId="6"/>
  </si>
  <si>
    <t xml:space="preserve">
負債
（C)</t>
    <rPh sb="1" eb="3">
      <t>フサイ</t>
    </rPh>
    <phoneticPr fontId="6"/>
  </si>
  <si>
    <t>純資産額
（B）－（C)
（D)</t>
    <rPh sb="0" eb="3">
      <t>ジュンシサン</t>
    </rPh>
    <rPh sb="3" eb="4">
      <t>ガク</t>
    </rPh>
    <phoneticPr fontId="6"/>
  </si>
  <si>
    <t xml:space="preserve">
資本金
（E)</t>
    <rPh sb="1" eb="4">
      <t>シホンキン</t>
    </rPh>
    <phoneticPr fontId="6"/>
  </si>
  <si>
    <t>出資割合（％）
（A）/（E)
（F)</t>
    <rPh sb="0" eb="2">
      <t>シュッシ</t>
    </rPh>
    <rPh sb="2" eb="4">
      <t>ワリアイ</t>
    </rPh>
    <phoneticPr fontId="6"/>
  </si>
  <si>
    <t>実質価額
（D)×（F)
（G)</t>
    <rPh sb="0" eb="2">
      <t>ジッシツ</t>
    </rPh>
    <rPh sb="2" eb="4">
      <t>カガク</t>
    </rPh>
    <phoneticPr fontId="13"/>
  </si>
  <si>
    <t>投資損失引当金
計上額
（H)</t>
    <rPh sb="0" eb="2">
      <t>トウシ</t>
    </rPh>
    <rPh sb="2" eb="4">
      <t>ソンシツ</t>
    </rPh>
    <rPh sb="4" eb="7">
      <t>ヒキアテキン</t>
    </rPh>
    <rPh sb="8" eb="11">
      <t>ケイジョウガク</t>
    </rPh>
    <phoneticPr fontId="13"/>
  </si>
  <si>
    <t xml:space="preserve">
出資金額
（A)</t>
    <rPh sb="1" eb="3">
      <t>シュッシ</t>
    </rPh>
    <rPh sb="3" eb="5">
      <t>キンガク</t>
    </rPh>
    <phoneticPr fontId="6"/>
  </si>
  <si>
    <t xml:space="preserve">
強制評価減
（H)</t>
    <rPh sb="1" eb="3">
      <t>キョウセイ</t>
    </rPh>
    <rPh sb="3" eb="5">
      <t>ヒョウカ</t>
    </rPh>
    <rPh sb="5" eb="6">
      <t>ゲン</t>
    </rPh>
    <phoneticPr fontId="13"/>
  </si>
  <si>
    <t>貸借対照表計上額
（Ａ）－（Ｈ）
（Ｉ）</t>
    <rPh sb="0" eb="2">
      <t>タイシャク</t>
    </rPh>
    <rPh sb="2" eb="5">
      <t>タイショウヒョウ</t>
    </rPh>
    <rPh sb="5" eb="8">
      <t>ケイジョウガク</t>
    </rPh>
    <phoneticPr fontId="13"/>
  </si>
  <si>
    <t>種類</t>
    <rPh sb="0" eb="2">
      <t>シュルイ</t>
    </rPh>
    <phoneticPr fontId="6"/>
  </si>
  <si>
    <t>(参考)財産に関する
調書記載額</t>
    <rPh sb="1" eb="3">
      <t>サンコウ</t>
    </rPh>
    <rPh sb="4" eb="6">
      <t>ザイサン</t>
    </rPh>
    <rPh sb="7" eb="8">
      <t>カン</t>
    </rPh>
    <rPh sb="11" eb="13">
      <t>チョウショ</t>
    </rPh>
    <rPh sb="13" eb="15">
      <t>キサイ</t>
    </rPh>
    <rPh sb="15" eb="16">
      <t>ガク</t>
    </rPh>
    <phoneticPr fontId="6"/>
  </si>
  <si>
    <t>相手先名または種別</t>
    <rPh sb="0" eb="3">
      <t>アイテサキ</t>
    </rPh>
    <rPh sb="3" eb="4">
      <t>メイ</t>
    </rPh>
    <rPh sb="7" eb="9">
      <t>シュベツ</t>
    </rPh>
    <phoneticPr fontId="6"/>
  </si>
  <si>
    <t>（参考）
貸付金計</t>
    <rPh sb="1" eb="3">
      <t>サンコウ</t>
    </rPh>
    <rPh sb="5" eb="8">
      <t>カシツケキン</t>
    </rPh>
    <rPh sb="8" eb="9">
      <t>ケイ</t>
    </rPh>
    <phoneticPr fontId="6"/>
  </si>
  <si>
    <t>貸借対照表計上額</t>
    <rPh sb="0" eb="2">
      <t>タイシャク</t>
    </rPh>
    <rPh sb="2" eb="5">
      <t>タイショウヒョウ</t>
    </rPh>
    <rPh sb="5" eb="8">
      <t>ケイジョウガク</t>
    </rPh>
    <phoneticPr fontId="13"/>
  </si>
  <si>
    <t>徴収不能引当金
計上額</t>
    <rPh sb="0" eb="2">
      <t>チョウシュウ</t>
    </rPh>
    <rPh sb="2" eb="4">
      <t>フノウ</t>
    </rPh>
    <rPh sb="4" eb="7">
      <t>ヒキアテキン</t>
    </rPh>
    <rPh sb="8" eb="11">
      <t>ケイジョウガク</t>
    </rPh>
    <phoneticPr fontId="13"/>
  </si>
  <si>
    <t>その他の貸付金</t>
    <rPh sb="2" eb="3">
      <t>タ</t>
    </rPh>
    <rPh sb="4" eb="7">
      <t>カシツケキン</t>
    </rPh>
    <phoneticPr fontId="13"/>
  </si>
  <si>
    <t>⑥長期延滞債権の明細</t>
    <rPh sb="1" eb="3">
      <t>チョウキ</t>
    </rPh>
    <rPh sb="3" eb="5">
      <t>エンタイ</t>
    </rPh>
    <rPh sb="5" eb="7">
      <t>サイケン</t>
    </rPh>
    <rPh sb="8" eb="10">
      <t>メイサイ</t>
    </rPh>
    <phoneticPr fontId="13"/>
  </si>
  <si>
    <t>⑦未収金の明細</t>
    <rPh sb="1" eb="4">
      <t>ミシュウキン</t>
    </rPh>
    <rPh sb="5" eb="7">
      <t>メイサイ</t>
    </rPh>
    <phoneticPr fontId="13"/>
  </si>
  <si>
    <t>貸借対照表計上額</t>
    <rPh sb="0" eb="2">
      <t>タイシャク</t>
    </rPh>
    <rPh sb="2" eb="5">
      <t>タイショウヒョウ</t>
    </rPh>
    <rPh sb="5" eb="8">
      <t>ケイジョウガク</t>
    </rPh>
    <phoneticPr fontId="6"/>
  </si>
  <si>
    <t>徴収不能引当金計上額</t>
    <rPh sb="0" eb="2">
      <t>チョウシュウ</t>
    </rPh>
    <rPh sb="2" eb="4">
      <t>フノウ</t>
    </rPh>
    <rPh sb="4" eb="7">
      <t>ヒキアテキン</t>
    </rPh>
    <rPh sb="7" eb="10">
      <t>ケイジョウガク</t>
    </rPh>
    <phoneticPr fontId="6"/>
  </si>
  <si>
    <t>【貸付金】</t>
    <rPh sb="1" eb="4">
      <t>カシツケキン</t>
    </rPh>
    <phoneticPr fontId="6"/>
  </si>
  <si>
    <t>小計</t>
    <rPh sb="0" eb="2">
      <t>ショウケイ</t>
    </rPh>
    <phoneticPr fontId="13"/>
  </si>
  <si>
    <t>【未収金】</t>
    <rPh sb="1" eb="4">
      <t>ミシュウキン</t>
    </rPh>
    <phoneticPr fontId="6"/>
  </si>
  <si>
    <t>税等未収金</t>
    <rPh sb="0" eb="1">
      <t>ゼイ</t>
    </rPh>
    <rPh sb="1" eb="2">
      <t>ナド</t>
    </rPh>
    <rPh sb="2" eb="5">
      <t>ミシュウキン</t>
    </rPh>
    <phoneticPr fontId="13"/>
  </si>
  <si>
    <t>（２）負債項目の明細</t>
    <rPh sb="3" eb="5">
      <t>フサイ</t>
    </rPh>
    <rPh sb="5" eb="7">
      <t>コウモク</t>
    </rPh>
    <rPh sb="8" eb="10">
      <t>メイサイ</t>
    </rPh>
    <phoneticPr fontId="13"/>
  </si>
  <si>
    <t>①地方債（借入先別）の明細</t>
    <rPh sb="1" eb="4">
      <t>チホウサイ</t>
    </rPh>
    <rPh sb="5" eb="8">
      <t>カリイレサキ</t>
    </rPh>
    <rPh sb="8" eb="9">
      <t>ベツ</t>
    </rPh>
    <rPh sb="11" eb="13">
      <t>メイサイ</t>
    </rPh>
    <phoneticPr fontId="13"/>
  </si>
  <si>
    <t>地方債残高</t>
    <rPh sb="0" eb="3">
      <t>チホウサイ</t>
    </rPh>
    <rPh sb="3" eb="5">
      <t>ザンダカ</t>
    </rPh>
    <phoneticPr fontId="24"/>
  </si>
  <si>
    <t>政府資金</t>
    <rPh sb="0" eb="2">
      <t>セイフ</t>
    </rPh>
    <rPh sb="2" eb="4">
      <t>シキン</t>
    </rPh>
    <phoneticPr fontId="24"/>
  </si>
  <si>
    <t>地方公共団体
金融機構</t>
    <rPh sb="0" eb="2">
      <t>チホウ</t>
    </rPh>
    <rPh sb="2" eb="4">
      <t>コウキョウ</t>
    </rPh>
    <rPh sb="4" eb="6">
      <t>ダンタイ</t>
    </rPh>
    <rPh sb="7" eb="9">
      <t>キンユウ</t>
    </rPh>
    <rPh sb="9" eb="11">
      <t>キコウ</t>
    </rPh>
    <phoneticPr fontId="24"/>
  </si>
  <si>
    <t>市中銀行</t>
    <rPh sb="0" eb="2">
      <t>シチュウ</t>
    </rPh>
    <rPh sb="2" eb="4">
      <t>ギンコウ</t>
    </rPh>
    <phoneticPr fontId="24"/>
  </si>
  <si>
    <t>その他の
金融機関</t>
    <rPh sb="2" eb="3">
      <t>タ</t>
    </rPh>
    <rPh sb="5" eb="7">
      <t>キンユウ</t>
    </rPh>
    <rPh sb="7" eb="9">
      <t>キカン</t>
    </rPh>
    <phoneticPr fontId="24"/>
  </si>
  <si>
    <t>市場公募債</t>
    <rPh sb="0" eb="2">
      <t>シジョウ</t>
    </rPh>
    <rPh sb="2" eb="5">
      <t>コウボサイ</t>
    </rPh>
    <phoneticPr fontId="24"/>
  </si>
  <si>
    <t>その他</t>
    <rPh sb="2" eb="3">
      <t>タ</t>
    </rPh>
    <phoneticPr fontId="24"/>
  </si>
  <si>
    <t>うち1年内償還予定</t>
    <rPh sb="3" eb="5">
      <t>ネンナイ</t>
    </rPh>
    <rPh sb="5" eb="7">
      <t>ショウカン</t>
    </rPh>
    <rPh sb="7" eb="9">
      <t>ヨテイ</t>
    </rPh>
    <phoneticPr fontId="6"/>
  </si>
  <si>
    <t>うち共同発行債</t>
    <rPh sb="2" eb="4">
      <t>キョウドウ</t>
    </rPh>
    <rPh sb="4" eb="6">
      <t>ハッコウ</t>
    </rPh>
    <rPh sb="6" eb="7">
      <t>サイ</t>
    </rPh>
    <phoneticPr fontId="6"/>
  </si>
  <si>
    <t>うち住民公募債</t>
    <rPh sb="2" eb="4">
      <t>ジュウミン</t>
    </rPh>
    <rPh sb="4" eb="7">
      <t>コウボサイ</t>
    </rPh>
    <phoneticPr fontId="6"/>
  </si>
  <si>
    <t>【通常分】</t>
    <rPh sb="1" eb="3">
      <t>ツウジョウ</t>
    </rPh>
    <rPh sb="3" eb="4">
      <t>ブン</t>
    </rPh>
    <phoneticPr fontId="13"/>
  </si>
  <si>
    <t>　　一般公共事業</t>
    <rPh sb="2" eb="4">
      <t>イッパン</t>
    </rPh>
    <rPh sb="4" eb="6">
      <t>コウキョウ</t>
    </rPh>
    <rPh sb="6" eb="8">
      <t>ジギョウ</t>
    </rPh>
    <phoneticPr fontId="13"/>
  </si>
  <si>
    <t>　　公営住宅建設</t>
    <rPh sb="2" eb="4">
      <t>コウエイ</t>
    </rPh>
    <rPh sb="4" eb="6">
      <t>ジュウタク</t>
    </rPh>
    <rPh sb="6" eb="8">
      <t>ケンセツ</t>
    </rPh>
    <phoneticPr fontId="13"/>
  </si>
  <si>
    <t>　　災害復旧</t>
    <rPh sb="2" eb="4">
      <t>サイガイ</t>
    </rPh>
    <rPh sb="4" eb="6">
      <t>フッキュウ</t>
    </rPh>
    <phoneticPr fontId="13"/>
  </si>
  <si>
    <t>　　教育・福祉施設</t>
    <rPh sb="2" eb="4">
      <t>キョウイク</t>
    </rPh>
    <rPh sb="5" eb="7">
      <t>フクシ</t>
    </rPh>
    <rPh sb="7" eb="9">
      <t>シセツ</t>
    </rPh>
    <phoneticPr fontId="13"/>
  </si>
  <si>
    <t>　　一般単独事業</t>
    <rPh sb="2" eb="4">
      <t>イッパン</t>
    </rPh>
    <rPh sb="4" eb="6">
      <t>タンドク</t>
    </rPh>
    <rPh sb="6" eb="8">
      <t>ジギョウ</t>
    </rPh>
    <phoneticPr fontId="13"/>
  </si>
  <si>
    <t>　　その他</t>
    <rPh sb="4" eb="5">
      <t>ホカ</t>
    </rPh>
    <phoneticPr fontId="13"/>
  </si>
  <si>
    <t>【特別分】</t>
    <rPh sb="1" eb="3">
      <t>トクベツ</t>
    </rPh>
    <rPh sb="3" eb="4">
      <t>ブン</t>
    </rPh>
    <phoneticPr fontId="13"/>
  </si>
  <si>
    <t>　　臨時財政対策債</t>
    <rPh sb="2" eb="4">
      <t>リンジ</t>
    </rPh>
    <rPh sb="4" eb="6">
      <t>ザイセイ</t>
    </rPh>
    <rPh sb="6" eb="8">
      <t>タイサク</t>
    </rPh>
    <rPh sb="8" eb="9">
      <t>サイ</t>
    </rPh>
    <phoneticPr fontId="25"/>
  </si>
  <si>
    <t>　　減税補てん債</t>
    <rPh sb="2" eb="4">
      <t>ゲンゼイ</t>
    </rPh>
    <rPh sb="4" eb="5">
      <t>ホ</t>
    </rPh>
    <rPh sb="7" eb="8">
      <t>サイ</t>
    </rPh>
    <phoneticPr fontId="25"/>
  </si>
  <si>
    <t>　　退職手当債</t>
    <rPh sb="2" eb="4">
      <t>タイショク</t>
    </rPh>
    <rPh sb="4" eb="6">
      <t>テアテ</t>
    </rPh>
    <rPh sb="6" eb="7">
      <t>サイ</t>
    </rPh>
    <phoneticPr fontId="25"/>
  </si>
  <si>
    <t>　　その他</t>
    <rPh sb="4" eb="5">
      <t>タ</t>
    </rPh>
    <phoneticPr fontId="25"/>
  </si>
  <si>
    <t>②地方債（利率別）の明細</t>
    <rPh sb="1" eb="4">
      <t>チホウサイ</t>
    </rPh>
    <rPh sb="5" eb="7">
      <t>リリツ</t>
    </rPh>
    <rPh sb="7" eb="8">
      <t>ベツ</t>
    </rPh>
    <rPh sb="10" eb="12">
      <t>メイサイ</t>
    </rPh>
    <phoneticPr fontId="6"/>
  </si>
  <si>
    <t>1.5％以下</t>
    <rPh sb="4" eb="6">
      <t>イカ</t>
    </rPh>
    <phoneticPr fontId="24"/>
  </si>
  <si>
    <t>1.5％超
2.0％以下</t>
    <rPh sb="4" eb="5">
      <t>チョウ</t>
    </rPh>
    <rPh sb="10" eb="12">
      <t>イカ</t>
    </rPh>
    <phoneticPr fontId="24"/>
  </si>
  <si>
    <t>2.0％超
2.5％以下</t>
    <rPh sb="4" eb="5">
      <t>チョウ</t>
    </rPh>
    <rPh sb="10" eb="12">
      <t>イカ</t>
    </rPh>
    <phoneticPr fontId="24"/>
  </si>
  <si>
    <t>2.5％超
3.0％以下</t>
    <rPh sb="4" eb="5">
      <t>チョウ</t>
    </rPh>
    <rPh sb="10" eb="12">
      <t>イカ</t>
    </rPh>
    <phoneticPr fontId="24"/>
  </si>
  <si>
    <t>3.0％超
3.5％以下</t>
    <rPh sb="4" eb="5">
      <t>チョウ</t>
    </rPh>
    <rPh sb="10" eb="12">
      <t>イカ</t>
    </rPh>
    <phoneticPr fontId="24"/>
  </si>
  <si>
    <t>3.5％超
4.0％以下</t>
    <rPh sb="4" eb="5">
      <t>チョウ</t>
    </rPh>
    <rPh sb="10" eb="12">
      <t>イカ</t>
    </rPh>
    <phoneticPr fontId="24"/>
  </si>
  <si>
    <t>4.0％超</t>
    <rPh sb="4" eb="5">
      <t>チョウ</t>
    </rPh>
    <phoneticPr fontId="24"/>
  </si>
  <si>
    <t>（参考）
加重平均
利率</t>
    <rPh sb="1" eb="3">
      <t>サンコウ</t>
    </rPh>
    <rPh sb="5" eb="7">
      <t>カジュウ</t>
    </rPh>
    <rPh sb="7" eb="9">
      <t>ヘイキン</t>
    </rPh>
    <rPh sb="10" eb="12">
      <t>リリツ</t>
    </rPh>
    <phoneticPr fontId="24"/>
  </si>
  <si>
    <t>③地方債（返済期間別）の明細</t>
    <rPh sb="1" eb="4">
      <t>チホウサイ</t>
    </rPh>
    <rPh sb="5" eb="7">
      <t>ヘンサイ</t>
    </rPh>
    <rPh sb="7" eb="9">
      <t>キカン</t>
    </rPh>
    <rPh sb="9" eb="10">
      <t>ベツ</t>
    </rPh>
    <rPh sb="12" eb="14">
      <t>メイサイ</t>
    </rPh>
    <phoneticPr fontId="6"/>
  </si>
  <si>
    <t>１年以内</t>
    <rPh sb="1" eb="2">
      <t>ネン</t>
    </rPh>
    <rPh sb="2" eb="4">
      <t>イナイ</t>
    </rPh>
    <phoneticPr fontId="6"/>
  </si>
  <si>
    <t>１年超
２年以内</t>
    <rPh sb="1" eb="2">
      <t>ネン</t>
    </rPh>
    <rPh sb="2" eb="3">
      <t>チョウ</t>
    </rPh>
    <rPh sb="5" eb="6">
      <t>ネン</t>
    </rPh>
    <rPh sb="6" eb="8">
      <t>イナイ</t>
    </rPh>
    <phoneticPr fontId="6"/>
  </si>
  <si>
    <t>２年超
３年以内</t>
    <rPh sb="1" eb="2">
      <t>ネン</t>
    </rPh>
    <rPh sb="2" eb="3">
      <t>チョウ</t>
    </rPh>
    <rPh sb="5" eb="6">
      <t>ネン</t>
    </rPh>
    <rPh sb="6" eb="8">
      <t>イナイ</t>
    </rPh>
    <phoneticPr fontId="6"/>
  </si>
  <si>
    <t>３年超
４年以内</t>
    <rPh sb="1" eb="2">
      <t>ネン</t>
    </rPh>
    <rPh sb="2" eb="3">
      <t>チョウ</t>
    </rPh>
    <rPh sb="5" eb="6">
      <t>ネン</t>
    </rPh>
    <rPh sb="6" eb="8">
      <t>イナイ</t>
    </rPh>
    <phoneticPr fontId="6"/>
  </si>
  <si>
    <t>４年超
５年以内</t>
    <rPh sb="1" eb="2">
      <t>ネン</t>
    </rPh>
    <rPh sb="2" eb="3">
      <t>チョウ</t>
    </rPh>
    <rPh sb="5" eb="6">
      <t>ネン</t>
    </rPh>
    <rPh sb="6" eb="8">
      <t>イナイ</t>
    </rPh>
    <phoneticPr fontId="6"/>
  </si>
  <si>
    <t>５年超
10年以内</t>
    <rPh sb="1" eb="2">
      <t>ネン</t>
    </rPh>
    <rPh sb="2" eb="3">
      <t>チョウ</t>
    </rPh>
    <rPh sb="6" eb="7">
      <t>ネン</t>
    </rPh>
    <rPh sb="7" eb="9">
      <t>イナイ</t>
    </rPh>
    <phoneticPr fontId="6"/>
  </si>
  <si>
    <t>10年超
15年以内</t>
    <rPh sb="2" eb="3">
      <t>ネン</t>
    </rPh>
    <rPh sb="3" eb="4">
      <t>チョウ</t>
    </rPh>
    <rPh sb="7" eb="8">
      <t>ネン</t>
    </rPh>
    <rPh sb="8" eb="10">
      <t>イナイ</t>
    </rPh>
    <phoneticPr fontId="6"/>
  </si>
  <si>
    <t>15年超
20年以内</t>
    <rPh sb="2" eb="3">
      <t>ネン</t>
    </rPh>
    <rPh sb="3" eb="4">
      <t>チョウ</t>
    </rPh>
    <rPh sb="7" eb="8">
      <t>ネン</t>
    </rPh>
    <rPh sb="8" eb="10">
      <t>イナイ</t>
    </rPh>
    <phoneticPr fontId="6"/>
  </si>
  <si>
    <t>20年超</t>
    <rPh sb="2" eb="3">
      <t>ネン</t>
    </rPh>
    <rPh sb="3" eb="4">
      <t>チョウ</t>
    </rPh>
    <phoneticPr fontId="6"/>
  </si>
  <si>
    <t>④特定の契約条項が付された地方債の概要</t>
    <rPh sb="1" eb="3">
      <t>トクテイ</t>
    </rPh>
    <rPh sb="4" eb="6">
      <t>ケイヤク</t>
    </rPh>
    <rPh sb="6" eb="8">
      <t>ジョウコウ</t>
    </rPh>
    <rPh sb="9" eb="10">
      <t>フ</t>
    </rPh>
    <rPh sb="13" eb="16">
      <t>チホウサイ</t>
    </rPh>
    <rPh sb="17" eb="19">
      <t>ガイヨウ</t>
    </rPh>
    <phoneticPr fontId="6"/>
  </si>
  <si>
    <t>特定の契約条項が
付された地方債残高</t>
    <rPh sb="0" eb="2">
      <t>トクテイ</t>
    </rPh>
    <rPh sb="3" eb="5">
      <t>ケイヤク</t>
    </rPh>
    <rPh sb="5" eb="7">
      <t>ジョウコウ</t>
    </rPh>
    <rPh sb="9" eb="10">
      <t>フ</t>
    </rPh>
    <rPh sb="13" eb="16">
      <t>チホウサイ</t>
    </rPh>
    <rPh sb="16" eb="18">
      <t>ザンダカ</t>
    </rPh>
    <phoneticPr fontId="24"/>
  </si>
  <si>
    <t>契約条項の概要</t>
    <rPh sb="0" eb="2">
      <t>ケイヤク</t>
    </rPh>
    <rPh sb="2" eb="4">
      <t>ジョウコウ</t>
    </rPh>
    <rPh sb="5" eb="7">
      <t>ガイヨウ</t>
    </rPh>
    <phoneticPr fontId="24"/>
  </si>
  <si>
    <t>⑤引当金の明細</t>
    <rPh sb="1" eb="4">
      <t>ヒキアテキン</t>
    </rPh>
    <rPh sb="5" eb="7">
      <t>メイサイ</t>
    </rPh>
    <phoneticPr fontId="13"/>
  </si>
  <si>
    <t>区分</t>
    <rPh sb="0" eb="2">
      <t>クブン</t>
    </rPh>
    <phoneticPr fontId="6"/>
  </si>
  <si>
    <t>前年度末残高</t>
    <rPh sb="0" eb="3">
      <t>ゼンネンド</t>
    </rPh>
    <rPh sb="3" eb="4">
      <t>マツ</t>
    </rPh>
    <rPh sb="4" eb="6">
      <t>ザンダカ</t>
    </rPh>
    <phoneticPr fontId="6"/>
  </si>
  <si>
    <t>本年度増加額</t>
    <rPh sb="0" eb="3">
      <t>ホンネンド</t>
    </rPh>
    <rPh sb="3" eb="5">
      <t>ゾウカ</t>
    </rPh>
    <rPh sb="5" eb="6">
      <t>ガク</t>
    </rPh>
    <phoneticPr fontId="6"/>
  </si>
  <si>
    <t>本年度減少額</t>
    <rPh sb="0" eb="3">
      <t>ホンネンド</t>
    </rPh>
    <rPh sb="3" eb="6">
      <t>ゲンショウガク</t>
    </rPh>
    <phoneticPr fontId="6"/>
  </si>
  <si>
    <t>本年度末残高</t>
    <rPh sb="0" eb="3">
      <t>ホンネンド</t>
    </rPh>
    <rPh sb="3" eb="4">
      <t>マツ</t>
    </rPh>
    <rPh sb="4" eb="6">
      <t>ザンダカ</t>
    </rPh>
    <phoneticPr fontId="6"/>
  </si>
  <si>
    <t>目的使用</t>
    <rPh sb="0" eb="2">
      <t>モクテキ</t>
    </rPh>
    <rPh sb="2" eb="4">
      <t>シヨウ</t>
    </rPh>
    <phoneticPr fontId="13"/>
  </si>
  <si>
    <t>その他</t>
    <rPh sb="2" eb="3">
      <t>タ</t>
    </rPh>
    <phoneticPr fontId="13"/>
  </si>
  <si>
    <t>２．行政コスト計算書の内容に関する明細</t>
    <rPh sb="2" eb="4">
      <t>ギョウセイ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13"/>
  </si>
  <si>
    <t>（１）補助金等の明細</t>
    <rPh sb="3" eb="7">
      <t>ホジョキンナド</t>
    </rPh>
    <rPh sb="8" eb="10">
      <t>メイサイ</t>
    </rPh>
    <phoneticPr fontId="13"/>
  </si>
  <si>
    <t>名称</t>
    <rPh sb="0" eb="2">
      <t>メイショウ</t>
    </rPh>
    <phoneticPr fontId="13"/>
  </si>
  <si>
    <t>相手先</t>
    <rPh sb="0" eb="3">
      <t>アイテサキ</t>
    </rPh>
    <phoneticPr fontId="13"/>
  </si>
  <si>
    <t>金額</t>
    <rPh sb="0" eb="2">
      <t>キンガク</t>
    </rPh>
    <phoneticPr fontId="13"/>
  </si>
  <si>
    <t>支出目的</t>
    <rPh sb="0" eb="2">
      <t>シシュツ</t>
    </rPh>
    <rPh sb="2" eb="4">
      <t>モクテキ</t>
    </rPh>
    <phoneticPr fontId="13"/>
  </si>
  <si>
    <t>他団体への公共施設等整備補助金等
(所有外資産分)</t>
    <rPh sb="0" eb="3">
      <t>タダンタイ</t>
    </rPh>
    <rPh sb="5" eb="7">
      <t>コウキョウ</t>
    </rPh>
    <rPh sb="7" eb="9">
      <t>シセツ</t>
    </rPh>
    <rPh sb="9" eb="10">
      <t>ナド</t>
    </rPh>
    <rPh sb="10" eb="12">
      <t>セイビ</t>
    </rPh>
    <rPh sb="12" eb="15">
      <t>ホジョキン</t>
    </rPh>
    <rPh sb="15" eb="16">
      <t>ナド</t>
    </rPh>
    <rPh sb="18" eb="20">
      <t>ショユウ</t>
    </rPh>
    <rPh sb="20" eb="21">
      <t>ガイ</t>
    </rPh>
    <rPh sb="21" eb="23">
      <t>シサン</t>
    </rPh>
    <rPh sb="23" eb="24">
      <t>ブン</t>
    </rPh>
    <phoneticPr fontId="13"/>
  </si>
  <si>
    <t>計</t>
    <rPh sb="0" eb="1">
      <t>ケイ</t>
    </rPh>
    <phoneticPr fontId="13"/>
  </si>
  <si>
    <t>その他の補助金等</t>
    <rPh sb="2" eb="3">
      <t>タ</t>
    </rPh>
    <rPh sb="4" eb="7">
      <t>ホジョキン</t>
    </rPh>
    <rPh sb="7" eb="8">
      <t>ナド</t>
    </rPh>
    <phoneticPr fontId="13"/>
  </si>
  <si>
    <t>３．純資産変動計算書の内容に関する明細</t>
    <rPh sb="2" eb="5">
      <t>ジュンシサン</t>
    </rPh>
    <rPh sb="5" eb="7">
      <t>ヘンドウ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13"/>
  </si>
  <si>
    <t>（１）財源の明細</t>
    <rPh sb="3" eb="5">
      <t>ザイゲン</t>
    </rPh>
    <rPh sb="6" eb="8">
      <t>メイサイ</t>
    </rPh>
    <phoneticPr fontId="13"/>
  </si>
  <si>
    <t>会計</t>
    <rPh sb="0" eb="2">
      <t>カイケイ</t>
    </rPh>
    <phoneticPr fontId="6"/>
  </si>
  <si>
    <t>財源の内容</t>
    <rPh sb="0" eb="2">
      <t>ザイゲン</t>
    </rPh>
    <rPh sb="3" eb="5">
      <t>ナイヨウ</t>
    </rPh>
    <phoneticPr fontId="6"/>
  </si>
  <si>
    <t>一般会計</t>
    <rPh sb="0" eb="2">
      <t>イッパン</t>
    </rPh>
    <rPh sb="2" eb="4">
      <t>カイケイ</t>
    </rPh>
    <phoneticPr fontId="6"/>
  </si>
  <si>
    <t>小計</t>
    <rPh sb="0" eb="2">
      <t>ショウケイ</t>
    </rPh>
    <phoneticPr fontId="6"/>
  </si>
  <si>
    <t>資本的
補助金</t>
    <rPh sb="0" eb="3">
      <t>シホンテキ</t>
    </rPh>
    <rPh sb="4" eb="7">
      <t>ホジョキン</t>
    </rPh>
    <phoneticPr fontId="13"/>
  </si>
  <si>
    <t>国庫支出金</t>
    <rPh sb="0" eb="2">
      <t>コッコ</t>
    </rPh>
    <rPh sb="2" eb="5">
      <t>シシュツキン</t>
    </rPh>
    <phoneticPr fontId="6"/>
  </si>
  <si>
    <t>都道府県等支出金</t>
    <rPh sb="0" eb="4">
      <t>トドウフケン</t>
    </rPh>
    <rPh sb="4" eb="5">
      <t>ナド</t>
    </rPh>
    <rPh sb="5" eb="8">
      <t>シシュツキン</t>
    </rPh>
    <phoneticPr fontId="6"/>
  </si>
  <si>
    <t>経常的
補助金</t>
    <rPh sb="0" eb="3">
      <t>ケイジョウテキ</t>
    </rPh>
    <rPh sb="4" eb="7">
      <t>ホジョキン</t>
    </rPh>
    <phoneticPr fontId="13"/>
  </si>
  <si>
    <t>（２）財源情報の明細</t>
    <rPh sb="3" eb="5">
      <t>ザイゲン</t>
    </rPh>
    <rPh sb="5" eb="7">
      <t>ジョウホウ</t>
    </rPh>
    <rPh sb="8" eb="10">
      <t>メイサイ</t>
    </rPh>
    <phoneticPr fontId="13"/>
  </si>
  <si>
    <t>内訳</t>
    <rPh sb="0" eb="2">
      <t>ウチワケ</t>
    </rPh>
    <phoneticPr fontId="13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</si>
  <si>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13"/>
  </si>
  <si>
    <t>地方債</t>
    <rPh sb="0" eb="3">
      <t>チホウサイ</t>
    </rPh>
    <phoneticPr fontId="13"/>
  </si>
  <si>
    <t>税収等</t>
    <rPh sb="0" eb="3">
      <t>ゼイシュウナド</t>
    </rPh>
    <phoneticPr fontId="13"/>
  </si>
  <si>
    <t>その他</t>
    <rPh sb="2" eb="3">
      <t>ホカ</t>
    </rPh>
    <phoneticPr fontId="13"/>
  </si>
  <si>
    <t>純行政コスト</t>
    <rPh sb="0" eb="1">
      <t>ジュン</t>
    </rPh>
    <rPh sb="1" eb="3">
      <t>ギョウセイ</t>
    </rPh>
    <phoneticPr fontId="13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</si>
  <si>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13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</si>
  <si>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13"/>
  </si>
  <si>
    <t>４．資金収支計算書の内容に関する明細</t>
    <rPh sb="2" eb="4">
      <t>シキン</t>
    </rPh>
    <rPh sb="4" eb="6">
      <t>シュウシ</t>
    </rPh>
    <rPh sb="6" eb="9">
      <t>ケイサンショ</t>
    </rPh>
    <rPh sb="10" eb="12">
      <t>ナイヨウ</t>
    </rPh>
    <rPh sb="13" eb="14">
      <t>カン</t>
    </rPh>
    <rPh sb="16" eb="18">
      <t>メイサイ</t>
    </rPh>
    <phoneticPr fontId="13"/>
  </si>
  <si>
    <t>（１）資金の明細</t>
    <rPh sb="3" eb="5">
      <t>シキン</t>
    </rPh>
    <rPh sb="6" eb="8">
      <t>メイサイ</t>
    </rPh>
    <phoneticPr fontId="13"/>
  </si>
  <si>
    <t>要求払預金</t>
    <rPh sb="0" eb="2">
      <t>ヨウキュウ</t>
    </rPh>
    <rPh sb="2" eb="3">
      <t>ハラ</t>
    </rPh>
    <rPh sb="3" eb="5">
      <t>ヨキン</t>
    </rPh>
    <phoneticPr fontId="6"/>
  </si>
  <si>
    <t>　※下記以外の資産及び負債のうち、その額が資産総額の100分の5を超える科目についても作成する。</t>
    <rPh sb="2" eb="4">
      <t>カキ</t>
    </rPh>
    <rPh sb="4" eb="6">
      <t>イガイ</t>
    </rPh>
    <rPh sb="7" eb="9">
      <t>シサン</t>
    </rPh>
    <rPh sb="9" eb="10">
      <t>オヨ</t>
    </rPh>
    <rPh sb="11" eb="13">
      <t>フサイ</t>
    </rPh>
    <rPh sb="19" eb="20">
      <t>ガク</t>
    </rPh>
    <rPh sb="21" eb="23">
      <t>シサン</t>
    </rPh>
    <rPh sb="23" eb="25">
      <t>ソウガク</t>
    </rPh>
    <rPh sb="29" eb="30">
      <t>ブン</t>
    </rPh>
    <rPh sb="33" eb="34">
      <t>コ</t>
    </rPh>
    <rPh sb="36" eb="38">
      <t>カモク</t>
    </rPh>
    <rPh sb="43" eb="45">
      <t>サクセイ</t>
    </rPh>
    <phoneticPr fontId="13"/>
  </si>
  <si>
    <t>②有形固定資産の行政目的別明細</t>
    <rPh sb="1" eb="3">
      <t>ユウケイ</t>
    </rPh>
    <rPh sb="3" eb="5">
      <t>コテイ</t>
    </rPh>
    <rPh sb="5" eb="7">
      <t>シサン</t>
    </rPh>
    <rPh sb="8" eb="10">
      <t>ギョウセイ</t>
    </rPh>
    <rPh sb="10" eb="12">
      <t>モクテキ</t>
    </rPh>
    <rPh sb="12" eb="13">
      <t>ベツ</t>
    </rPh>
    <rPh sb="13" eb="15">
      <t>メイサイ</t>
    </rPh>
    <phoneticPr fontId="13"/>
  </si>
  <si>
    <t>市場価格のないもののうち連結対象団体（会計）に対するもの</t>
    <rPh sb="0" eb="2">
      <t>シジョウ</t>
    </rPh>
    <rPh sb="2" eb="4">
      <t>カカク</t>
    </rPh>
    <rPh sb="12" eb="14">
      <t>レンケツ</t>
    </rPh>
    <rPh sb="14" eb="16">
      <t>タイショウ</t>
    </rPh>
    <rPh sb="16" eb="18">
      <t>ダンタイ</t>
    </rPh>
    <rPh sb="19" eb="21">
      <t>カイケイ</t>
    </rPh>
    <rPh sb="23" eb="24">
      <t>タイ</t>
    </rPh>
    <phoneticPr fontId="13"/>
  </si>
  <si>
    <t>市場価格のないもののうち連結対象団体（会計）以外に対するもの</t>
    <rPh sb="0" eb="2">
      <t>シジョウ</t>
    </rPh>
    <rPh sb="2" eb="4">
      <t>カカク</t>
    </rPh>
    <rPh sb="12" eb="14">
      <t>レンケツ</t>
    </rPh>
    <rPh sb="14" eb="16">
      <t>タイショウ</t>
    </rPh>
    <rPh sb="16" eb="18">
      <t>ダンタイ</t>
    </rPh>
    <rPh sb="19" eb="21">
      <t>カイケイ</t>
    </rPh>
    <rPh sb="22" eb="24">
      <t>イガイ</t>
    </rPh>
    <rPh sb="25" eb="26">
      <t>タイ</t>
    </rPh>
    <phoneticPr fontId="13"/>
  </si>
  <si>
    <t>③投資及び出資金の明細</t>
    <phoneticPr fontId="13"/>
  </si>
  <si>
    <t>④基金の明細</t>
    <phoneticPr fontId="13"/>
  </si>
  <si>
    <t>⑤貸付金の明細</t>
    <phoneticPr fontId="13"/>
  </si>
  <si>
    <t>（単位：円）</t>
    <rPh sb="1" eb="3">
      <t>タンイ</t>
    </rPh>
    <rPh sb="4" eb="5">
      <t>エン</t>
    </rPh>
    <phoneticPr fontId="6"/>
  </si>
  <si>
    <t>（単位：円）</t>
    <rPh sb="4" eb="5">
      <t>エン</t>
    </rPh>
    <phoneticPr fontId="6"/>
  </si>
  <si>
    <t>（単位：円）</t>
    <rPh sb="1" eb="3">
      <t>タンイ</t>
    </rPh>
    <rPh sb="4" eb="5">
      <t>エン</t>
    </rPh>
    <phoneticPr fontId="13"/>
  </si>
  <si>
    <t>（単位：円）</t>
    <rPh sb="1" eb="3">
      <t>タンイ</t>
    </rPh>
    <rPh sb="4" eb="5">
      <t>エン</t>
    </rPh>
    <phoneticPr fontId="19"/>
  </si>
  <si>
    <t>-</t>
    <phoneticPr fontId="6"/>
  </si>
  <si>
    <t>賞与等引当金</t>
    <phoneticPr fontId="6"/>
  </si>
  <si>
    <t>退職手当引当金</t>
    <phoneticPr fontId="6"/>
  </si>
  <si>
    <t>（単位：千円）</t>
    <rPh sb="1" eb="3">
      <t>タンイ</t>
    </rPh>
    <rPh sb="4" eb="5">
      <t>セン</t>
    </rPh>
    <rPh sb="5" eb="6">
      <t>エン</t>
    </rPh>
    <phoneticPr fontId="13"/>
  </si>
  <si>
    <t>（単位：千円）</t>
    <rPh sb="1" eb="3">
      <t>タンイ</t>
    </rPh>
    <rPh sb="4" eb="5">
      <t>セン</t>
    </rPh>
    <rPh sb="5" eb="6">
      <t>エン</t>
    </rPh>
    <phoneticPr fontId="19"/>
  </si>
  <si>
    <t>（単位：千円）</t>
    <rPh sb="1" eb="3">
      <t>タンイ</t>
    </rPh>
    <rPh sb="4" eb="5">
      <t>セン</t>
    </rPh>
    <rPh sb="5" eb="6">
      <t>エン</t>
    </rPh>
    <phoneticPr fontId="6"/>
  </si>
  <si>
    <t>（単位：千円）</t>
    <rPh sb="4" eb="5">
      <t>セン</t>
    </rPh>
    <rPh sb="5" eb="6">
      <t>エン</t>
    </rPh>
    <phoneticPr fontId="6"/>
  </si>
  <si>
    <t>内部相殺金額</t>
    <rPh sb="0" eb="2">
      <t>ナイブ</t>
    </rPh>
    <rPh sb="2" eb="4">
      <t>ソウサイ</t>
    </rPh>
    <rPh sb="4" eb="6">
      <t>キンガク</t>
    </rPh>
    <phoneticPr fontId="6"/>
  </si>
  <si>
    <t>税収等</t>
    <rPh sb="0" eb="2">
      <t>ゼイシュウ</t>
    </rPh>
    <rPh sb="2" eb="3">
      <t>トウ</t>
    </rPh>
    <phoneticPr fontId="6"/>
  </si>
  <si>
    <t>国県等補助金</t>
    <rPh sb="0" eb="1">
      <t>クニ</t>
    </rPh>
    <rPh sb="1" eb="2">
      <t>ケン</t>
    </rPh>
    <rPh sb="2" eb="3">
      <t>トウ</t>
    </rPh>
    <rPh sb="3" eb="6">
      <t>ホジョキン</t>
    </rPh>
    <phoneticPr fontId="6"/>
  </si>
  <si>
    <t>総計</t>
    <rPh sb="0" eb="2">
      <t>ソウケイ</t>
    </rPh>
    <phoneticPr fontId="6"/>
  </si>
  <si>
    <t>前借分</t>
    <rPh sb="0" eb="2">
      <t>マエガリ</t>
    </rPh>
    <rPh sb="2" eb="3">
      <t>ブン</t>
    </rPh>
    <phoneticPr fontId="6"/>
  </si>
  <si>
    <t>合計
(貸借対照表計上額)</t>
    <rPh sb="0" eb="2">
      <t>ゴウケイ</t>
    </rPh>
    <rPh sb="4" eb="6">
      <t>タイシャク</t>
    </rPh>
    <rPh sb="6" eb="9">
      <t>タイショウヒョウ</t>
    </rPh>
    <rPh sb="9" eb="12">
      <t>ケイジョウガク</t>
    </rPh>
    <phoneticPr fontId="6"/>
  </si>
  <si>
    <t>全国漁業信用基金協会島根支部</t>
  </si>
  <si>
    <t>　固定資産税</t>
    <rPh sb="1" eb="6">
      <t>コテイシサンゼイ</t>
    </rPh>
    <phoneticPr fontId="13"/>
  </si>
  <si>
    <t>-</t>
    <phoneticPr fontId="6"/>
  </si>
  <si>
    <t>村税</t>
    <rPh sb="0" eb="2">
      <t>ソンゼイ</t>
    </rPh>
    <phoneticPr fontId="6"/>
  </si>
  <si>
    <t>地方譲与税</t>
    <rPh sb="0" eb="5">
      <t>チホウジョウヨゼイ</t>
    </rPh>
    <phoneticPr fontId="6"/>
  </si>
  <si>
    <t>利子割交付金</t>
    <rPh sb="0" eb="3">
      <t>リシワリ</t>
    </rPh>
    <rPh sb="3" eb="6">
      <t>コウフキン</t>
    </rPh>
    <phoneticPr fontId="6"/>
  </si>
  <si>
    <t>配当割交付金</t>
    <rPh sb="0" eb="3">
      <t>ハイトウワリ</t>
    </rPh>
    <rPh sb="3" eb="6">
      <t>コウフキン</t>
    </rPh>
    <phoneticPr fontId="6"/>
  </si>
  <si>
    <t>株式譲渡所得割交付金</t>
    <rPh sb="0" eb="2">
      <t>カブシキ</t>
    </rPh>
    <rPh sb="2" eb="4">
      <t>ジョウト</t>
    </rPh>
    <rPh sb="4" eb="6">
      <t>ショトク</t>
    </rPh>
    <rPh sb="6" eb="7">
      <t>ワリ</t>
    </rPh>
    <rPh sb="7" eb="10">
      <t>コウフキン</t>
    </rPh>
    <phoneticPr fontId="6"/>
  </si>
  <si>
    <t>地方消費税交付金</t>
    <rPh sb="0" eb="5">
      <t>チホウショウヒゼイ</t>
    </rPh>
    <rPh sb="5" eb="8">
      <t>コウフキン</t>
    </rPh>
    <phoneticPr fontId="6"/>
  </si>
  <si>
    <t>地方特例交付金</t>
    <rPh sb="0" eb="2">
      <t>チホウ</t>
    </rPh>
    <rPh sb="2" eb="4">
      <t>トクレイ</t>
    </rPh>
    <rPh sb="4" eb="7">
      <t>コウフキン</t>
    </rPh>
    <phoneticPr fontId="6"/>
  </si>
  <si>
    <t>地方交付税</t>
    <rPh sb="0" eb="5">
      <t>チホウコウフゼイ</t>
    </rPh>
    <phoneticPr fontId="6"/>
  </si>
  <si>
    <t>分担金及び負担金</t>
    <rPh sb="0" eb="3">
      <t>ブンタンキン</t>
    </rPh>
    <rPh sb="3" eb="4">
      <t>オヨ</t>
    </rPh>
    <rPh sb="5" eb="8">
      <t>フタンキン</t>
    </rPh>
    <phoneticPr fontId="6"/>
  </si>
  <si>
    <t>寄附金</t>
    <rPh sb="0" eb="3">
      <t>キフキン</t>
    </rPh>
    <phoneticPr fontId="6"/>
  </si>
  <si>
    <t>島根県隠岐支庁長県土整備局</t>
  </si>
  <si>
    <t>法人事業税交付金</t>
    <rPh sb="0" eb="5">
      <t>ホウジンジギョウゼイ</t>
    </rPh>
    <rPh sb="5" eb="8">
      <t>コウフキン</t>
    </rPh>
    <phoneticPr fontId="6"/>
  </si>
  <si>
    <t>環境性能割交付金</t>
    <rPh sb="0" eb="5">
      <t>カンキョウセイノウワリ</t>
    </rPh>
    <rPh sb="5" eb="8">
      <t>コウフキン</t>
    </rPh>
    <phoneticPr fontId="6"/>
  </si>
  <si>
    <t>　奨学資金</t>
    <rPh sb="1" eb="3">
      <t>ショウガク</t>
    </rPh>
    <rPh sb="3" eb="5">
      <t>シキン</t>
    </rPh>
    <phoneticPr fontId="5"/>
  </si>
  <si>
    <t>島根県水産振興協会（栽培漁業推進ファンド基金）</t>
  </si>
  <si>
    <t>-</t>
  </si>
  <si>
    <t>産業振興</t>
    <rPh sb="0" eb="4">
      <t>サンギョウシンコウ</t>
    </rPh>
    <phoneticPr fontId="24"/>
  </si>
  <si>
    <t>総務</t>
    <rPh sb="0" eb="2">
      <t>ソウム</t>
    </rPh>
    <phoneticPr fontId="24"/>
  </si>
  <si>
    <t>　村民税</t>
    <rPh sb="1" eb="4">
      <t>ソンミンゼイ</t>
    </rPh>
    <phoneticPr fontId="11"/>
  </si>
  <si>
    <t>-</t>
    <phoneticPr fontId="6"/>
  </si>
  <si>
    <t>-</t>
    <phoneticPr fontId="6"/>
  </si>
  <si>
    <t>支給対象者</t>
  </si>
  <si>
    <t>島根県農業信用基金協会</t>
  </si>
  <si>
    <t>島根県信用保証協会</t>
  </si>
  <si>
    <t>隠岐島前森林組合</t>
  </si>
  <si>
    <t>砂防フロンティア整備推進機構</t>
  </si>
  <si>
    <t>島根県暴力追放センター</t>
  </si>
  <si>
    <t>県みどりの担い手育成基金</t>
  </si>
  <si>
    <t>しまねまごころバンク設立（ヘルスサイエンスセンター島根）</t>
  </si>
  <si>
    <t>地方公営企業等金融機構</t>
  </si>
  <si>
    <t>隠岐汽船株式会社</t>
    <phoneticPr fontId="6"/>
  </si>
  <si>
    <t>福祉</t>
    <phoneticPr fontId="6"/>
  </si>
  <si>
    <t>環境衛生</t>
    <phoneticPr fontId="6"/>
  </si>
  <si>
    <t>産業振興</t>
    <phoneticPr fontId="6"/>
  </si>
  <si>
    <t>消防</t>
    <phoneticPr fontId="6"/>
  </si>
  <si>
    <t>総務</t>
    <phoneticPr fontId="6"/>
  </si>
  <si>
    <t>合計</t>
    <rPh sb="0" eb="2">
      <t>ゴウケイ</t>
    </rPh>
    <phoneticPr fontId="6"/>
  </si>
  <si>
    <t>簡易水道事業会計</t>
  </si>
  <si>
    <t>財政調整基金</t>
    <rPh sb="0" eb="2">
      <t>ザイセイ</t>
    </rPh>
    <rPh sb="2" eb="4">
      <t>チョウセイ</t>
    </rPh>
    <rPh sb="4" eb="6">
      <t>キキン</t>
    </rPh>
    <phoneticPr fontId="15"/>
  </si>
  <si>
    <t>減債基金</t>
    <rPh sb="0" eb="2">
      <t>ゲンサイ</t>
    </rPh>
    <rPh sb="2" eb="4">
      <t>キキン</t>
    </rPh>
    <phoneticPr fontId="15"/>
  </si>
  <si>
    <t>ふるさと水と土保全対策基金</t>
    <rPh sb="4" eb="5">
      <t>ミズ</t>
    </rPh>
    <rPh sb="6" eb="7">
      <t>ツチ</t>
    </rPh>
    <rPh sb="7" eb="9">
      <t>ホゼン</t>
    </rPh>
    <rPh sb="9" eb="11">
      <t>タイサク</t>
    </rPh>
    <rPh sb="11" eb="13">
      <t>キキン</t>
    </rPh>
    <phoneticPr fontId="15"/>
  </si>
  <si>
    <t>ふるさと知夫里島基金</t>
    <rPh sb="4" eb="5">
      <t>シ</t>
    </rPh>
    <rPh sb="5" eb="6">
      <t>オット</t>
    </rPh>
    <rPh sb="6" eb="7">
      <t>サト</t>
    </rPh>
    <rPh sb="7" eb="8">
      <t>シマ</t>
    </rPh>
    <rPh sb="8" eb="10">
      <t>キキン</t>
    </rPh>
    <phoneticPr fontId="15"/>
  </si>
  <si>
    <t>隠岐島前病院整備事業基金</t>
    <rPh sb="0" eb="2">
      <t>オキ</t>
    </rPh>
    <rPh sb="2" eb="3">
      <t>シマ</t>
    </rPh>
    <rPh sb="3" eb="4">
      <t>マエ</t>
    </rPh>
    <rPh sb="4" eb="6">
      <t>ビョウイン</t>
    </rPh>
    <rPh sb="6" eb="8">
      <t>セイビ</t>
    </rPh>
    <rPh sb="8" eb="10">
      <t>ジギョウ</t>
    </rPh>
    <rPh sb="10" eb="12">
      <t>キキン</t>
    </rPh>
    <phoneticPr fontId="15"/>
  </si>
  <si>
    <t>庁舎等整備資金</t>
    <rPh sb="0" eb="2">
      <t>チョウシャ</t>
    </rPh>
    <rPh sb="2" eb="3">
      <t>トウ</t>
    </rPh>
    <rPh sb="3" eb="5">
      <t>セイビ</t>
    </rPh>
    <rPh sb="5" eb="7">
      <t>シキン</t>
    </rPh>
    <phoneticPr fontId="16"/>
  </si>
  <si>
    <t>ジオパーク拠点施設整備基金</t>
    <rPh sb="5" eb="7">
      <t>キョテン</t>
    </rPh>
    <rPh sb="7" eb="9">
      <t>シセツ</t>
    </rPh>
    <rPh sb="9" eb="11">
      <t>セイビ</t>
    </rPh>
    <rPh sb="11" eb="13">
      <t>キキン</t>
    </rPh>
    <phoneticPr fontId="16"/>
  </si>
  <si>
    <t>森林環境整備基金</t>
    <rPh sb="0" eb="2">
      <t>シンリン</t>
    </rPh>
    <rPh sb="2" eb="4">
      <t>カンキョウ</t>
    </rPh>
    <rPh sb="4" eb="6">
      <t>セイビ</t>
    </rPh>
    <rPh sb="6" eb="8">
      <t>キキン</t>
    </rPh>
    <phoneticPr fontId="15"/>
  </si>
  <si>
    <t>地域おこし協力隊活動支援事業補助金</t>
  </si>
  <si>
    <t>知夫里島開発株式会社</t>
    <rPh sb="0" eb="2">
      <t>チブ</t>
    </rPh>
    <rPh sb="2" eb="4">
      <t>サトジマ</t>
    </rPh>
    <rPh sb="4" eb="6">
      <t>カイハツ</t>
    </rPh>
    <rPh sb="6" eb="10">
      <t>カブシキガイシャ</t>
    </rPh>
    <phoneticPr fontId="4"/>
  </si>
  <si>
    <t>下水道事業会計</t>
    <rPh sb="0" eb="1">
      <t>シタ</t>
    </rPh>
    <phoneticPr fontId="6"/>
  </si>
  <si>
    <t>生活インフラ・国土保全</t>
    <rPh sb="0" eb="2">
      <t>セイカツ</t>
    </rPh>
    <rPh sb="7" eb="11">
      <t>コクドホゼン</t>
    </rPh>
    <phoneticPr fontId="18"/>
  </si>
  <si>
    <t>草地畜産基盤整備事業負担金</t>
  </si>
  <si>
    <t>県単急傾斜地崩壊対策事業市町村負担金</t>
  </si>
  <si>
    <t>島根県</t>
  </si>
  <si>
    <t>簡易水道事業会計繰出金</t>
    <rPh sb="0" eb="2">
      <t>カンイ</t>
    </rPh>
    <phoneticPr fontId="18"/>
  </si>
  <si>
    <t>簡易水道事業会計</t>
    <rPh sb="0" eb="2">
      <t>カンイ</t>
    </rPh>
    <phoneticPr fontId="18"/>
  </si>
  <si>
    <t>下水道事業会計繰出金</t>
    <rPh sb="0" eb="1">
      <t>シタ</t>
    </rPh>
    <phoneticPr fontId="18"/>
  </si>
  <si>
    <t>下水道事業会計</t>
    <rPh sb="0" eb="1">
      <t>シタ</t>
    </rPh>
    <phoneticPr fontId="18"/>
  </si>
  <si>
    <t>一部事務組合・広域連合負担金</t>
  </si>
  <si>
    <t>一部事務組合・広域連合</t>
  </si>
  <si>
    <t>一般社団法人ぐるーり知夫里島　他</t>
  </si>
  <si>
    <t>雇用機会拡充事業補助金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</si>
</sst>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,;\-#,##0,;&quot;-&quot;"/>
    <numFmt numFmtId="177" formatCode="#,##0;&quot;△ &quot;#,##0"/>
    <numFmt numFmtId="178" formatCode="0.000"/>
  </numFmts>
  <fonts count="3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b/>
      <sz val="10"/>
      <color indexed="12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0" fillId="0" borderId="29">
      <alignment horizontal="center"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0" fillId="0" borderId="0"/>
    <xf numFmtId="38" fontId="30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8" fillId="0" borderId="0"/>
  </cellStyleXfs>
  <cellXfs count="308">
    <xf numFmtId="0" fontId="0" fillId="0" borderId="0" xfId="0">
      <alignment vertical="center"/>
    </xf>
    <xf numFmtId="0" fontId="16" fillId="0" borderId="0" xfId="0" applyFont="1" applyAlignment="1">
      <alignment horizontal="center" vertical="center"/>
    </xf>
    <xf numFmtId="0" fontId="14" fillId="0" borderId="5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5" xfId="2" applyFont="1" applyBorder="1">
      <alignment vertical="center"/>
    </xf>
    <xf numFmtId="0" fontId="9" fillId="0" borderId="5" xfId="2" applyFont="1" applyBorder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176" fontId="26" fillId="0" borderId="1" xfId="1" applyNumberFormat="1" applyFont="1" applyBorder="1" applyAlignment="1">
      <alignment vertical="center"/>
    </xf>
    <xf numFmtId="0" fontId="19" fillId="0" borderId="0" xfId="0" applyFo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38" fontId="0" fillId="2" borderId="0" xfId="0" applyNumberFormat="1" applyFill="1">
      <alignment vertical="center"/>
    </xf>
    <xf numFmtId="38" fontId="0" fillId="2" borderId="0" xfId="1" applyFont="1" applyFill="1">
      <alignment vertical="center"/>
    </xf>
    <xf numFmtId="38" fontId="20" fillId="2" borderId="0" xfId="1" applyFont="1" applyFill="1">
      <alignment vertical="center"/>
    </xf>
    <xf numFmtId="0" fontId="19" fillId="2" borderId="0" xfId="0" applyFont="1" applyFill="1">
      <alignment vertical="center"/>
    </xf>
    <xf numFmtId="178" fontId="0" fillId="2" borderId="0" xfId="0" applyNumberFormat="1" applyFill="1">
      <alignment vertical="center"/>
    </xf>
    <xf numFmtId="38" fontId="8" fillId="0" borderId="0" xfId="1" applyFont="1" applyBorder="1" applyAlignment="1">
      <alignment horizontal="center" vertical="center"/>
    </xf>
    <xf numFmtId="38" fontId="8" fillId="0" borderId="0" xfId="1" applyFont="1" applyBorder="1">
      <alignment vertical="center"/>
    </xf>
    <xf numFmtId="38" fontId="0" fillId="0" borderId="0" xfId="1" applyFont="1" applyBorder="1">
      <alignment vertical="center"/>
    </xf>
    <xf numFmtId="38" fontId="20" fillId="0" borderId="0" xfId="1" applyFont="1" applyBorder="1" applyAlignment="1">
      <alignment horizontal="right" vertical="center"/>
    </xf>
    <xf numFmtId="177" fontId="17" fillId="2" borderId="0" xfId="1" applyNumberFormat="1" applyFont="1" applyFill="1" applyBorder="1">
      <alignment vertical="center"/>
    </xf>
    <xf numFmtId="177" fontId="17" fillId="2" borderId="0" xfId="1" applyNumberFormat="1" applyFont="1" applyFill="1" applyBorder="1" applyAlignment="1">
      <alignment horizontal="right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7" fillId="0" borderId="0" xfId="0" applyFont="1">
      <alignment vertical="center"/>
    </xf>
    <xf numFmtId="38" fontId="37" fillId="0" borderId="0" xfId="1" applyFont="1" applyBorder="1">
      <alignment vertical="center"/>
    </xf>
    <xf numFmtId="38" fontId="32" fillId="0" borderId="0" xfId="1" applyFont="1" applyBorder="1">
      <alignment vertical="center"/>
    </xf>
    <xf numFmtId="38" fontId="36" fillId="0" borderId="0" xfId="1" applyFont="1" applyBorder="1" applyAlignment="1">
      <alignment horizontal="right" vertical="center"/>
    </xf>
    <xf numFmtId="10" fontId="37" fillId="0" borderId="15" xfId="1" applyNumberFormat="1" applyFont="1" applyBorder="1">
      <alignment vertical="center"/>
    </xf>
    <xf numFmtId="10" fontId="37" fillId="0" borderId="15" xfId="1" applyNumberFormat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10" fontId="28" fillId="0" borderId="15" xfId="17" applyNumberFormat="1" applyFont="1" applyFill="1" applyBorder="1" applyAlignment="1">
      <alignment vertical="center"/>
    </xf>
    <xf numFmtId="41" fontId="0" fillId="0" borderId="0" xfId="0" applyNumberFormat="1">
      <alignment vertical="center"/>
    </xf>
    <xf numFmtId="41" fontId="17" fillId="0" borderId="0" xfId="0" applyNumberFormat="1" applyFont="1" applyAlignment="1">
      <alignment horizontal="left" vertical="center"/>
    </xf>
    <xf numFmtId="41" fontId="19" fillId="0" borderId="0" xfId="0" applyNumberFormat="1" applyFont="1">
      <alignment vertical="center"/>
    </xf>
    <xf numFmtId="41" fontId="8" fillId="0" borderId="0" xfId="0" applyNumberFormat="1" applyFont="1">
      <alignment vertical="center"/>
    </xf>
    <xf numFmtId="41" fontId="28" fillId="0" borderId="22" xfId="1" applyNumberFormat="1" applyFont="1" applyBorder="1" applyAlignment="1">
      <alignment horizontal="center" vertical="center" wrapText="1"/>
    </xf>
    <xf numFmtId="41" fontId="28" fillId="0" borderId="16" xfId="1" applyNumberFormat="1" applyFont="1" applyBorder="1" applyAlignment="1">
      <alignment vertical="center"/>
    </xf>
    <xf numFmtId="41" fontId="28" fillId="0" borderId="15" xfId="1" applyNumberFormat="1" applyFont="1" applyBorder="1" applyAlignment="1">
      <alignment vertical="center"/>
    </xf>
    <xf numFmtId="41" fontId="26" fillId="0" borderId="3" xfId="0" applyNumberFormat="1" applyFont="1" applyBorder="1" applyAlignment="1">
      <alignment horizontal="center" vertical="center"/>
    </xf>
    <xf numFmtId="41" fontId="28" fillId="0" borderId="15" xfId="1" applyNumberFormat="1" applyFont="1" applyBorder="1" applyAlignment="1">
      <alignment horizontal="center" vertical="center"/>
    </xf>
    <xf numFmtId="41" fontId="22" fillId="0" borderId="0" xfId="0" applyNumberFormat="1" applyFont="1">
      <alignment vertical="center"/>
    </xf>
    <xf numFmtId="41" fontId="23" fillId="0" borderId="0" xfId="0" applyNumberFormat="1" applyFont="1">
      <alignment vertical="center"/>
    </xf>
    <xf numFmtId="41" fontId="22" fillId="0" borderId="0" xfId="0" applyNumberFormat="1" applyFont="1" applyAlignment="1">
      <alignment horizontal="center" vertical="center"/>
    </xf>
    <xf numFmtId="41" fontId="16" fillId="0" borderId="0" xfId="0" applyNumberFormat="1" applyFont="1" applyAlignment="1">
      <alignment horizontal="center" vertical="center"/>
    </xf>
    <xf numFmtId="41" fontId="19" fillId="0" borderId="0" xfId="0" applyNumberFormat="1" applyFont="1" applyAlignment="1">
      <alignment horizontal="right" vertical="center"/>
    </xf>
    <xf numFmtId="41" fontId="10" fillId="0" borderId="0" xfId="0" applyNumberFormat="1" applyFont="1">
      <alignment vertical="center"/>
    </xf>
    <xf numFmtId="41" fontId="10" fillId="0" borderId="0" xfId="1" applyNumberFormat="1" applyFont="1">
      <alignment vertical="center"/>
    </xf>
    <xf numFmtId="41" fontId="10" fillId="0" borderId="0" xfId="0" applyNumberFormat="1" applyFont="1" applyAlignment="1">
      <alignment horizontal="center" vertical="center"/>
    </xf>
    <xf numFmtId="41" fontId="10" fillId="0" borderId="0" xfId="1" applyNumberFormat="1" applyFont="1" applyBorder="1">
      <alignment vertical="center"/>
    </xf>
    <xf numFmtId="41" fontId="10" fillId="0" borderId="0" xfId="1" applyNumberFormat="1" applyFont="1" applyBorder="1" applyAlignment="1">
      <alignment horizontal="center" vertical="center"/>
    </xf>
    <xf numFmtId="41" fontId="21" fillId="0" borderId="11" xfId="0" applyNumberFormat="1" applyFont="1" applyBorder="1">
      <alignment vertical="center"/>
    </xf>
    <xf numFmtId="41" fontId="17" fillId="0" borderId="11" xfId="0" applyNumberFormat="1" applyFont="1" applyBorder="1" applyAlignment="1">
      <alignment horizontal="left" vertical="center"/>
    </xf>
    <xf numFmtId="41" fontId="18" fillId="0" borderId="0" xfId="0" applyNumberFormat="1" applyFont="1" applyAlignment="1">
      <alignment horizontal="center" vertical="center"/>
    </xf>
    <xf numFmtId="41" fontId="8" fillId="0" borderId="0" xfId="2" applyNumberFormat="1" applyFont="1">
      <alignment vertical="center"/>
    </xf>
    <xf numFmtId="41" fontId="20" fillId="0" borderId="5" xfId="0" applyNumberFormat="1" applyFont="1" applyBorder="1" applyAlignment="1">
      <alignment horizontal="right" vertical="center"/>
    </xf>
    <xf numFmtId="41" fontId="8" fillId="0" borderId="17" xfId="0" applyNumberFormat="1" applyFont="1" applyBorder="1">
      <alignment vertical="center"/>
    </xf>
    <xf numFmtId="41" fontId="8" fillId="0" borderId="0" xfId="0" applyNumberFormat="1" applyFont="1" applyAlignment="1">
      <alignment horizontal="center" vertical="center"/>
    </xf>
    <xf numFmtId="41" fontId="8" fillId="0" borderId="10" xfId="0" applyNumberFormat="1" applyFont="1" applyBorder="1">
      <alignment vertical="center"/>
    </xf>
    <xf numFmtId="41" fontId="8" fillId="0" borderId="18" xfId="0" applyNumberFormat="1" applyFont="1" applyBorder="1">
      <alignment vertical="center"/>
    </xf>
    <xf numFmtId="41" fontId="10" fillId="0" borderId="11" xfId="0" applyNumberFormat="1" applyFont="1" applyBorder="1" applyAlignment="1">
      <alignment horizontal="left" vertical="center"/>
    </xf>
    <xf numFmtId="41" fontId="8" fillId="0" borderId="11" xfId="1" applyNumberFormat="1" applyFont="1" applyBorder="1">
      <alignment vertical="center"/>
    </xf>
    <xf numFmtId="41" fontId="10" fillId="0" borderId="11" xfId="1" applyNumberFormat="1" applyFont="1" applyBorder="1">
      <alignment vertical="center"/>
    </xf>
    <xf numFmtId="41" fontId="8" fillId="0" borderId="11" xfId="0" applyNumberFormat="1" applyFont="1" applyBorder="1">
      <alignment vertical="center"/>
    </xf>
    <xf numFmtId="0" fontId="8" fillId="0" borderId="15" xfId="1" applyNumberFormat="1" applyFont="1" applyBorder="1">
      <alignment vertical="center"/>
    </xf>
    <xf numFmtId="0" fontId="35" fillId="0" borderId="0" xfId="1" applyNumberFormat="1" applyFont="1" applyFill="1" applyBorder="1" applyAlignment="1">
      <alignment vertical="center"/>
    </xf>
    <xf numFmtId="0" fontId="37" fillId="0" borderId="15" xfId="1" applyNumberFormat="1" applyFont="1" applyBorder="1" applyAlignment="1">
      <alignment horizontal="center" vertical="center"/>
    </xf>
    <xf numFmtId="0" fontId="37" fillId="0" borderId="0" xfId="1" applyNumberFormat="1" applyFont="1" applyBorder="1" applyAlignment="1">
      <alignment horizontal="center" vertical="center"/>
    </xf>
    <xf numFmtId="41" fontId="8" fillId="0" borderId="15" xfId="1" applyNumberFormat="1" applyFont="1" applyBorder="1">
      <alignment vertical="center"/>
    </xf>
    <xf numFmtId="41" fontId="33" fillId="0" borderId="0" xfId="0" applyNumberFormat="1" applyFont="1">
      <alignment vertical="center"/>
    </xf>
    <xf numFmtId="41" fontId="34" fillId="0" borderId="0" xfId="0" applyNumberFormat="1" applyFont="1">
      <alignment vertical="center"/>
    </xf>
    <xf numFmtId="41" fontId="32" fillId="0" borderId="0" xfId="0" applyNumberFormat="1" applyFont="1">
      <alignment vertical="center"/>
    </xf>
    <xf numFmtId="41" fontId="8" fillId="0" borderId="0" xfId="1" applyNumberFormat="1" applyFont="1" applyBorder="1">
      <alignment vertical="center"/>
    </xf>
    <xf numFmtId="41" fontId="8" fillId="0" borderId="15" xfId="1" applyNumberFormat="1" applyFont="1" applyBorder="1" applyAlignment="1">
      <alignment horizontal="center" vertical="center"/>
    </xf>
    <xf numFmtId="41" fontId="35" fillId="0" borderId="0" xfId="1" applyNumberFormat="1" applyFont="1" applyFill="1" applyBorder="1" applyAlignment="1">
      <alignment vertical="center"/>
    </xf>
    <xf numFmtId="41" fontId="32" fillId="0" borderId="0" xfId="1" applyNumberFormat="1" applyFont="1" applyBorder="1">
      <alignment vertical="center"/>
    </xf>
    <xf numFmtId="41" fontId="20" fillId="0" borderId="0" xfId="1" applyNumberFormat="1" applyFont="1" applyBorder="1" applyAlignment="1">
      <alignment horizontal="right" vertical="center"/>
    </xf>
    <xf numFmtId="41" fontId="37" fillId="0" borderId="0" xfId="0" applyNumberFormat="1" applyFont="1">
      <alignment vertical="center"/>
    </xf>
    <xf numFmtId="41" fontId="37" fillId="0" borderId="0" xfId="1" applyNumberFormat="1" applyFont="1" applyBorder="1">
      <alignment vertical="center"/>
    </xf>
    <xf numFmtId="41" fontId="37" fillId="0" borderId="15" xfId="1" applyNumberFormat="1" applyFont="1" applyBorder="1">
      <alignment vertical="center"/>
    </xf>
    <xf numFmtId="41" fontId="37" fillId="0" borderId="15" xfId="1" applyNumberFormat="1" applyFont="1" applyFill="1" applyBorder="1">
      <alignment vertical="center"/>
    </xf>
    <xf numFmtId="41" fontId="37" fillId="0" borderId="15" xfId="1" applyNumberFormat="1" applyFont="1" applyBorder="1" applyAlignment="1">
      <alignment horizontal="center" vertical="center"/>
    </xf>
    <xf numFmtId="41" fontId="37" fillId="0" borderId="0" xfId="1" applyNumberFormat="1" applyFont="1" applyBorder="1" applyAlignment="1">
      <alignment horizontal="center" vertical="center"/>
    </xf>
    <xf numFmtId="41" fontId="36" fillId="0" borderId="0" xfId="1" applyNumberFormat="1" applyFont="1" applyBorder="1" applyAlignment="1">
      <alignment horizontal="right" vertical="center"/>
    </xf>
    <xf numFmtId="41" fontId="12" fillId="0" borderId="0" xfId="0" applyNumberFormat="1" applyFont="1" applyAlignment="1">
      <alignment horizontal="left" vertical="center"/>
    </xf>
    <xf numFmtId="41" fontId="8" fillId="0" borderId="15" xfId="0" applyNumberFormat="1" applyFont="1" applyBorder="1" applyAlignment="1">
      <alignment horizontal="left" vertical="center"/>
    </xf>
    <xf numFmtId="41" fontId="8" fillId="0" borderId="18" xfId="1" applyNumberFormat="1" applyFont="1" applyBorder="1">
      <alignment vertical="center"/>
    </xf>
    <xf numFmtId="41" fontId="8" fillId="0" borderId="18" xfId="1" applyNumberFormat="1" applyFont="1" applyBorder="1" applyAlignment="1">
      <alignment horizontal="center" vertical="center"/>
    </xf>
    <xf numFmtId="41" fontId="8" fillId="0" borderId="17" xfId="0" applyNumberFormat="1" applyFont="1" applyBorder="1" applyAlignment="1">
      <alignment horizontal="center" vertical="center"/>
    </xf>
    <xf numFmtId="41" fontId="14" fillId="0" borderId="0" xfId="0" applyNumberFormat="1" applyFont="1">
      <alignment vertical="center"/>
    </xf>
    <xf numFmtId="0" fontId="14" fillId="0" borderId="0" xfId="0" applyFont="1">
      <alignment vertical="center"/>
    </xf>
    <xf numFmtId="41" fontId="12" fillId="0" borderId="5" xfId="0" applyNumberFormat="1" applyFont="1" applyBorder="1" applyAlignment="1">
      <alignment horizontal="left" vertical="center"/>
    </xf>
    <xf numFmtId="41" fontId="8" fillId="0" borderId="15" xfId="1" applyNumberFormat="1" applyFont="1" applyBorder="1" applyAlignment="1">
      <alignment horizontal="center" vertical="center" wrapText="1"/>
    </xf>
    <xf numFmtId="41" fontId="8" fillId="0" borderId="15" xfId="0" applyNumberFormat="1" applyFont="1" applyBorder="1">
      <alignment vertical="center"/>
    </xf>
    <xf numFmtId="41" fontId="8" fillId="0" borderId="15" xfId="0" applyNumberFormat="1" applyFont="1" applyBorder="1" applyAlignment="1">
      <alignment horizontal="center" vertical="center"/>
    </xf>
    <xf numFmtId="41" fontId="7" fillId="0" borderId="0" xfId="0" applyNumberFormat="1" applyFont="1">
      <alignment vertical="center"/>
    </xf>
    <xf numFmtId="41" fontId="14" fillId="0" borderId="0" xfId="0" applyNumberFormat="1" applyFont="1" applyAlignment="1">
      <alignment horizontal="left" vertical="center"/>
    </xf>
    <xf numFmtId="41" fontId="8" fillId="0" borderId="17" xfId="1" applyNumberFormat="1" applyFont="1" applyBorder="1">
      <alignment vertical="center"/>
    </xf>
    <xf numFmtId="41" fontId="8" fillId="0" borderId="0" xfId="1" applyNumberFormat="1" applyFont="1">
      <alignment vertical="center"/>
    </xf>
    <xf numFmtId="41" fontId="8" fillId="0" borderId="10" xfId="1" applyNumberFormat="1" applyFont="1" applyBorder="1">
      <alignment vertical="center"/>
    </xf>
    <xf numFmtId="41" fontId="8" fillId="0" borderId="19" xfId="0" applyNumberFormat="1" applyFont="1" applyBorder="1" applyAlignment="1">
      <alignment horizontal="center" vertical="center"/>
    </xf>
    <xf numFmtId="41" fontId="8" fillId="0" borderId="19" xfId="1" applyNumberFormat="1" applyFont="1" applyBorder="1">
      <alignment vertical="center"/>
    </xf>
    <xf numFmtId="41" fontId="8" fillId="0" borderId="19" xfId="1" applyNumberFormat="1" applyFont="1" applyBorder="1" applyAlignment="1">
      <alignment horizontal="right" vertical="center"/>
    </xf>
    <xf numFmtId="41" fontId="8" fillId="0" borderId="19" xfId="1" applyNumberFormat="1" applyFont="1" applyBorder="1" applyAlignment="1">
      <alignment horizontal="center" vertical="center"/>
    </xf>
    <xf numFmtId="41" fontId="8" fillId="0" borderId="9" xfId="0" applyNumberFormat="1" applyFont="1" applyBorder="1">
      <alignment vertical="center"/>
    </xf>
    <xf numFmtId="41" fontId="8" fillId="0" borderId="9" xfId="1" applyNumberFormat="1" applyFont="1" applyBorder="1">
      <alignment vertical="center"/>
    </xf>
    <xf numFmtId="41" fontId="8" fillId="0" borderId="10" xfId="0" applyNumberFormat="1" applyFont="1" applyBorder="1" applyAlignment="1">
      <alignment horizontal="center" vertical="center"/>
    </xf>
    <xf numFmtId="41" fontId="8" fillId="0" borderId="10" xfId="1" applyNumberFormat="1" applyFont="1" applyBorder="1" applyAlignment="1">
      <alignment horizontal="center" vertical="center"/>
    </xf>
    <xf numFmtId="41" fontId="12" fillId="0" borderId="0" xfId="0" applyNumberFormat="1" applyFont="1">
      <alignment vertical="center"/>
    </xf>
    <xf numFmtId="41" fontId="20" fillId="0" borderId="0" xfId="0" applyNumberFormat="1" applyFont="1" applyAlignment="1">
      <alignment horizontal="right"/>
    </xf>
    <xf numFmtId="41" fontId="19" fillId="0" borderId="15" xfId="0" applyNumberFormat="1" applyFont="1" applyBorder="1">
      <alignment vertical="center"/>
    </xf>
    <xf numFmtId="41" fontId="19" fillId="0" borderId="15" xfId="1" applyNumberFormat="1" applyFont="1" applyFill="1" applyBorder="1" applyAlignment="1">
      <alignment vertical="center"/>
    </xf>
    <xf numFmtId="41" fontId="19" fillId="0" borderId="22" xfId="1" applyNumberFormat="1" applyFont="1" applyFill="1" applyBorder="1">
      <alignment vertical="center"/>
    </xf>
    <xf numFmtId="41" fontId="19" fillId="0" borderId="13" xfId="1" applyNumberFormat="1" applyFont="1" applyFill="1" applyBorder="1">
      <alignment vertical="center"/>
    </xf>
    <xf numFmtId="41" fontId="19" fillId="0" borderId="15" xfId="1" applyNumberFormat="1" applyFont="1" applyFill="1" applyBorder="1">
      <alignment vertical="center"/>
    </xf>
    <xf numFmtId="41" fontId="19" fillId="0" borderId="15" xfId="1" applyNumberFormat="1" applyFont="1" applyFill="1" applyBorder="1" applyAlignment="1">
      <alignment horizontal="center" vertical="center"/>
    </xf>
    <xf numFmtId="41" fontId="19" fillId="0" borderId="22" xfId="1" applyNumberFormat="1" applyFont="1" applyFill="1" applyBorder="1" applyAlignment="1">
      <alignment horizontal="center" vertical="center"/>
    </xf>
    <xf numFmtId="41" fontId="19" fillId="0" borderId="13" xfId="1" applyNumberFormat="1" applyFont="1" applyFill="1" applyBorder="1" applyAlignment="1">
      <alignment horizontal="center" vertical="center"/>
    </xf>
    <xf numFmtId="41" fontId="19" fillId="0" borderId="15" xfId="0" applyNumberFormat="1" applyFont="1" applyBorder="1" applyAlignment="1">
      <alignment horizontal="center" vertical="center"/>
    </xf>
    <xf numFmtId="41" fontId="19" fillId="0" borderId="13" xfId="1" applyNumberFormat="1" applyFont="1" applyFill="1" applyBorder="1" applyAlignment="1">
      <alignment vertical="center"/>
    </xf>
    <xf numFmtId="41" fontId="20" fillId="0" borderId="0" xfId="0" applyNumberFormat="1" applyFont="1" applyAlignment="1">
      <alignment horizontal="right" vertical="center"/>
    </xf>
    <xf numFmtId="41" fontId="19" fillId="0" borderId="15" xfId="0" applyNumberFormat="1" applyFont="1" applyBorder="1" applyAlignment="1">
      <alignment horizontal="left" vertical="center" wrapText="1"/>
    </xf>
    <xf numFmtId="41" fontId="19" fillId="0" borderId="3" xfId="0" applyNumberFormat="1" applyFont="1" applyBorder="1">
      <alignment vertical="center"/>
    </xf>
    <xf numFmtId="41" fontId="19" fillId="0" borderId="3" xfId="1" applyNumberFormat="1" applyFont="1" applyBorder="1">
      <alignment vertical="center"/>
    </xf>
    <xf numFmtId="41" fontId="19" fillId="0" borderId="7" xfId="0" applyNumberFormat="1" applyFont="1" applyBorder="1" applyAlignment="1">
      <alignment horizontal="left" vertical="center" wrapText="1"/>
    </xf>
    <xf numFmtId="41" fontId="19" fillId="0" borderId="7" xfId="0" applyNumberFormat="1" applyFont="1" applyBorder="1">
      <alignment vertical="center"/>
    </xf>
    <xf numFmtId="41" fontId="19" fillId="0" borderId="7" xfId="1" applyNumberFormat="1" applyFont="1" applyBorder="1">
      <alignment vertical="center"/>
    </xf>
    <xf numFmtId="41" fontId="19" fillId="0" borderId="7" xfId="0" applyNumberFormat="1" applyFont="1" applyBorder="1" applyAlignment="1">
      <alignment horizontal="center" vertical="center" wrapText="1"/>
    </xf>
    <xf numFmtId="41" fontId="19" fillId="0" borderId="28" xfId="0" applyNumberFormat="1" applyFont="1" applyBorder="1" applyAlignment="1">
      <alignment horizontal="center" vertical="center"/>
    </xf>
    <xf numFmtId="41" fontId="19" fillId="0" borderId="3" xfId="1" applyNumberFormat="1" applyFont="1" applyBorder="1" applyAlignment="1">
      <alignment vertical="center"/>
    </xf>
    <xf numFmtId="41" fontId="19" fillId="0" borderId="8" xfId="0" applyNumberFormat="1" applyFont="1" applyBorder="1" applyAlignment="1">
      <alignment horizontal="center" vertical="center"/>
    </xf>
    <xf numFmtId="41" fontId="19" fillId="0" borderId="15" xfId="0" applyNumberFormat="1" applyFont="1" applyBorder="1" applyAlignment="1">
      <alignment horizontal="left" vertical="center"/>
    </xf>
    <xf numFmtId="41" fontId="19" fillId="0" borderId="7" xfId="1" applyNumberFormat="1" applyFont="1" applyFill="1" applyBorder="1">
      <alignment vertical="center"/>
    </xf>
    <xf numFmtId="41" fontId="19" fillId="0" borderId="10" xfId="0" applyNumberFormat="1" applyFont="1" applyBorder="1" applyAlignment="1">
      <alignment horizontal="center" vertical="center"/>
    </xf>
    <xf numFmtId="41" fontId="19" fillId="0" borderId="7" xfId="0" applyNumberFormat="1" applyFont="1" applyBorder="1" applyAlignment="1">
      <alignment horizontal="left" vertical="center"/>
    </xf>
    <xf numFmtId="41" fontId="19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0" fillId="0" borderId="5" xfId="0" applyFont="1" applyBorder="1" applyAlignment="1">
      <alignment horizontal="right" vertical="center"/>
    </xf>
    <xf numFmtId="38" fontId="19" fillId="0" borderId="3" xfId="1" applyFont="1" applyBorder="1">
      <alignment vertical="center"/>
    </xf>
    <xf numFmtId="0" fontId="19" fillId="0" borderId="2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41" fontId="12" fillId="0" borderId="0" xfId="0" applyNumberFormat="1" applyFont="1" applyAlignment="1">
      <alignment horizontal="left"/>
    </xf>
    <xf numFmtId="41" fontId="8" fillId="0" borderId="3" xfId="3" applyNumberFormat="1" applyFont="1" applyBorder="1" applyAlignment="1">
      <alignment vertical="center"/>
    </xf>
    <xf numFmtId="41" fontId="8" fillId="0" borderId="13" xfId="3" applyNumberFormat="1" applyFont="1" applyBorder="1" applyAlignment="1">
      <alignment vertical="center"/>
    </xf>
    <xf numFmtId="41" fontId="8" fillId="0" borderId="15" xfId="1" applyNumberFormat="1" applyFont="1" applyBorder="1" applyAlignment="1">
      <alignment vertical="center"/>
    </xf>
    <xf numFmtId="41" fontId="8" fillId="0" borderId="3" xfId="2" applyNumberFormat="1" applyFont="1" applyBorder="1">
      <alignment vertical="center"/>
    </xf>
    <xf numFmtId="41" fontId="8" fillId="0" borderId="13" xfId="3" applyNumberFormat="1" applyFont="1" applyBorder="1" applyAlignment="1">
      <alignment horizontal="center" vertical="center"/>
    </xf>
    <xf numFmtId="0" fontId="8" fillId="2" borderId="15" xfId="0" applyFont="1" applyFill="1" applyBorder="1">
      <alignment vertical="center"/>
    </xf>
    <xf numFmtId="41" fontId="8" fillId="2" borderId="15" xfId="1" applyNumberFormat="1" applyFont="1" applyFill="1" applyBorder="1">
      <alignment vertical="center"/>
    </xf>
    <xf numFmtId="41" fontId="19" fillId="2" borderId="15" xfId="1" applyNumberFormat="1" applyFont="1" applyFill="1" applyBorder="1">
      <alignment vertical="center"/>
    </xf>
    <xf numFmtId="41" fontId="19" fillId="2" borderId="15" xfId="1" applyNumberFormat="1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center" vertical="center"/>
    </xf>
    <xf numFmtId="41" fontId="8" fillId="0" borderId="15" xfId="2" applyNumberFormat="1" applyFont="1" applyBorder="1">
      <alignment vertical="center"/>
    </xf>
    <xf numFmtId="41" fontId="8" fillId="0" borderId="15" xfId="2" applyNumberFormat="1" applyFont="1" applyBorder="1" applyAlignment="1">
      <alignment horizontal="center" vertical="center"/>
    </xf>
    <xf numFmtId="10" fontId="8" fillId="0" borderId="15" xfId="17" applyNumberFormat="1" applyFont="1" applyBorder="1">
      <alignment vertical="center"/>
    </xf>
    <xf numFmtId="10" fontId="37" fillId="0" borderId="15" xfId="17" applyNumberFormat="1" applyFont="1" applyBorder="1">
      <alignment vertical="center"/>
    </xf>
    <xf numFmtId="41" fontId="8" fillId="0" borderId="10" xfId="0" applyNumberFormat="1" applyFont="1" applyBorder="1" applyAlignment="1">
      <alignment horizontal="left" vertical="center"/>
    </xf>
    <xf numFmtId="41" fontId="8" fillId="0" borderId="10" xfId="1" applyNumberFormat="1" applyFont="1" applyBorder="1" applyAlignment="1">
      <alignment horizontal="left" vertical="center"/>
    </xf>
    <xf numFmtId="41" fontId="8" fillId="0" borderId="15" xfId="1" applyNumberFormat="1" applyFont="1" applyFill="1" applyBorder="1">
      <alignment vertical="center"/>
    </xf>
    <xf numFmtId="41" fontId="8" fillId="0" borderId="18" xfId="1" applyNumberFormat="1" applyFont="1" applyFill="1" applyBorder="1">
      <alignment vertical="center"/>
    </xf>
    <xf numFmtId="41" fontId="8" fillId="0" borderId="15" xfId="1" applyNumberFormat="1" applyFont="1" applyFill="1" applyBorder="1" applyAlignment="1">
      <alignment horizontal="right" vertical="center"/>
    </xf>
    <xf numFmtId="41" fontId="19" fillId="0" borderId="15" xfId="0" applyNumberFormat="1" applyFont="1" applyBorder="1" applyAlignment="1">
      <alignment horizontal="center" vertical="center" wrapText="1"/>
    </xf>
    <xf numFmtId="41" fontId="37" fillId="3" borderId="15" xfId="1" applyNumberFormat="1" applyFont="1" applyFill="1" applyBorder="1" applyAlignment="1">
      <alignment horizontal="center" vertical="center"/>
    </xf>
    <xf numFmtId="41" fontId="37" fillId="3" borderId="15" xfId="1" applyNumberFormat="1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/>
    </xf>
    <xf numFmtId="0" fontId="37" fillId="3" borderId="15" xfId="1" applyNumberFormat="1" applyFont="1" applyFill="1" applyBorder="1" applyAlignment="1">
      <alignment horizontal="center" vertical="center"/>
    </xf>
    <xf numFmtId="38" fontId="37" fillId="3" borderId="15" xfId="1" applyFont="1" applyFill="1" applyBorder="1" applyAlignment="1">
      <alignment horizontal="center" vertical="center" wrapText="1"/>
    </xf>
    <xf numFmtId="41" fontId="8" fillId="3" borderId="15" xfId="0" applyNumberFormat="1" applyFont="1" applyFill="1" applyBorder="1" applyAlignment="1">
      <alignment horizontal="center" vertical="center" wrapText="1"/>
    </xf>
    <xf numFmtId="41" fontId="28" fillId="3" borderId="20" xfId="0" applyNumberFormat="1" applyFont="1" applyFill="1" applyBorder="1" applyAlignment="1">
      <alignment horizontal="center" vertical="center" wrapText="1"/>
    </xf>
    <xf numFmtId="41" fontId="28" fillId="3" borderId="2" xfId="0" applyNumberFormat="1" applyFont="1" applyFill="1" applyBorder="1" applyAlignment="1">
      <alignment horizontal="center" vertical="center" wrapText="1"/>
    </xf>
    <xf numFmtId="41" fontId="28" fillId="3" borderId="13" xfId="0" applyNumberFormat="1" applyFont="1" applyFill="1" applyBorder="1" applyAlignment="1">
      <alignment horizontal="center" vertical="center" wrapText="1"/>
    </xf>
    <xf numFmtId="41" fontId="20" fillId="3" borderId="21" xfId="0" applyNumberFormat="1" applyFont="1" applyFill="1" applyBorder="1" applyAlignment="1">
      <alignment horizontal="center" vertical="center"/>
    </xf>
    <xf numFmtId="41" fontId="20" fillId="3" borderId="7" xfId="0" applyNumberFormat="1" applyFont="1" applyFill="1" applyBorder="1" applyAlignment="1">
      <alignment horizontal="center" vertical="center"/>
    </xf>
    <xf numFmtId="41" fontId="19" fillId="3" borderId="15" xfId="0" applyNumberFormat="1" applyFont="1" applyFill="1" applyBorder="1" applyAlignment="1">
      <alignment horizontal="center" vertical="center"/>
    </xf>
    <xf numFmtId="41" fontId="19" fillId="3" borderId="15" xfId="1" applyNumberFormat="1" applyFont="1" applyFill="1" applyBorder="1" applyAlignment="1">
      <alignment horizontal="center" vertical="center" wrapText="1"/>
    </xf>
    <xf numFmtId="38" fontId="19" fillId="3" borderId="15" xfId="1" applyFont="1" applyFill="1" applyBorder="1" applyAlignment="1">
      <alignment horizontal="center" vertical="center" wrapText="1"/>
    </xf>
    <xf numFmtId="41" fontId="8" fillId="3" borderId="15" xfId="3" applyNumberFormat="1" applyFont="1" applyFill="1" applyBorder="1" applyAlignment="1">
      <alignment horizontal="center" vertical="center"/>
    </xf>
    <xf numFmtId="41" fontId="8" fillId="3" borderId="15" xfId="3" applyNumberFormat="1" applyFont="1" applyFill="1" applyBorder="1" applyAlignment="1">
      <alignment horizontal="centerContinuous" vertical="center" wrapText="1"/>
    </xf>
    <xf numFmtId="41" fontId="8" fillId="3" borderId="15" xfId="3" applyNumberFormat="1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41" fontId="8" fillId="3" borderId="15" xfId="2" applyNumberFormat="1" applyFont="1" applyFill="1" applyBorder="1" applyAlignment="1">
      <alignment horizontal="center" vertical="center" wrapText="1"/>
    </xf>
    <xf numFmtId="41" fontId="8" fillId="0" borderId="13" xfId="1" applyNumberFormat="1" applyFont="1" applyFill="1" applyBorder="1" applyAlignment="1">
      <alignment horizontal="right" vertical="center"/>
    </xf>
    <xf numFmtId="41" fontId="19" fillId="0" borderId="15" xfId="1" applyNumberFormat="1" applyFont="1" applyFill="1" applyBorder="1" applyAlignment="1">
      <alignment horizontal="right" vertical="center"/>
    </xf>
    <xf numFmtId="41" fontId="19" fillId="0" borderId="10" xfId="1" applyNumberFormat="1" applyFont="1" applyFill="1" applyBorder="1" applyAlignment="1">
      <alignment horizontal="right" vertical="center"/>
    </xf>
    <xf numFmtId="41" fontId="19" fillId="0" borderId="6" xfId="1" applyNumberFormat="1" applyFont="1" applyFill="1" applyBorder="1" applyAlignment="1">
      <alignment horizontal="right" vertical="center"/>
    </xf>
    <xf numFmtId="41" fontId="19" fillId="0" borderId="10" xfId="1" applyNumberFormat="1" applyFont="1" applyFill="1" applyBorder="1">
      <alignment vertical="center"/>
    </xf>
    <xf numFmtId="41" fontId="8" fillId="0" borderId="15" xfId="1" applyNumberFormat="1" applyFont="1" applyFill="1" applyBorder="1" applyAlignment="1">
      <alignment vertical="center"/>
    </xf>
    <xf numFmtId="0" fontId="8" fillId="3" borderId="15" xfId="2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38" fontId="8" fillId="3" borderId="17" xfId="1" applyFont="1" applyFill="1" applyBorder="1" applyAlignment="1">
      <alignment horizontal="center" vertical="center" wrapText="1"/>
    </xf>
    <xf numFmtId="38" fontId="8" fillId="3" borderId="10" xfId="1" applyFont="1" applyFill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8" fillId="0" borderId="15" xfId="2" applyFont="1" applyBorder="1" applyAlignment="1">
      <alignment horizontal="left" vertical="center" wrapText="1"/>
    </xf>
    <xf numFmtId="0" fontId="8" fillId="0" borderId="15" xfId="2" applyFont="1" applyBorder="1" applyAlignment="1">
      <alignment horizontal="left" vertical="center"/>
    </xf>
    <xf numFmtId="0" fontId="8" fillId="0" borderId="3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0" fontId="8" fillId="2" borderId="15" xfId="2" applyFont="1" applyFill="1" applyBorder="1" applyAlignment="1">
      <alignment horizontal="left" vertical="center"/>
    </xf>
    <xf numFmtId="0" fontId="8" fillId="2" borderId="15" xfId="2" applyFont="1" applyFill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8" fillId="0" borderId="13" xfId="2" applyFont="1" applyBorder="1" applyAlignment="1">
      <alignment horizontal="left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41" fontId="8" fillId="3" borderId="17" xfId="0" applyNumberFormat="1" applyFont="1" applyFill="1" applyBorder="1" applyAlignment="1">
      <alignment horizontal="center" vertical="center" wrapText="1"/>
    </xf>
    <xf numFmtId="41" fontId="8" fillId="3" borderId="10" xfId="0" applyNumberFormat="1" applyFont="1" applyFill="1" applyBorder="1" applyAlignment="1">
      <alignment horizontal="center" vertical="center"/>
    </xf>
    <xf numFmtId="41" fontId="8" fillId="3" borderId="15" xfId="0" applyNumberFormat="1" applyFont="1" applyFill="1" applyBorder="1" applyAlignment="1">
      <alignment horizontal="center" vertical="center"/>
    </xf>
    <xf numFmtId="41" fontId="8" fillId="3" borderId="17" xfId="0" applyNumberFormat="1" applyFont="1" applyFill="1" applyBorder="1" applyAlignment="1">
      <alignment horizontal="center" vertical="center"/>
    </xf>
    <xf numFmtId="41" fontId="8" fillId="3" borderId="10" xfId="0" applyNumberFormat="1" applyFont="1" applyFill="1" applyBorder="1" applyAlignment="1">
      <alignment horizontal="center" vertical="center" wrapText="1"/>
    </xf>
    <xf numFmtId="41" fontId="8" fillId="3" borderId="3" xfId="0" applyNumberFormat="1" applyFont="1" applyFill="1" applyBorder="1" applyAlignment="1">
      <alignment horizontal="center" vertical="center" wrapText="1"/>
    </xf>
    <xf numFmtId="41" fontId="8" fillId="3" borderId="13" xfId="0" applyNumberFormat="1" applyFont="1" applyFill="1" applyBorder="1" applyAlignment="1">
      <alignment horizontal="center" vertical="center" wrapText="1"/>
    </xf>
    <xf numFmtId="41" fontId="28" fillId="3" borderId="12" xfId="0" applyNumberFormat="1" applyFont="1" applyFill="1" applyBorder="1" applyAlignment="1">
      <alignment horizontal="center" vertical="center" wrapText="1"/>
    </xf>
    <xf numFmtId="41" fontId="28" fillId="3" borderId="7" xfId="0" applyNumberFormat="1" applyFont="1" applyFill="1" applyBorder="1" applyAlignment="1">
      <alignment horizontal="center" vertical="center" wrapText="1"/>
    </xf>
    <xf numFmtId="41" fontId="28" fillId="3" borderId="17" xfId="0" applyNumberFormat="1" applyFont="1" applyFill="1" applyBorder="1" applyAlignment="1">
      <alignment horizontal="center" vertical="center" wrapText="1"/>
    </xf>
    <xf numFmtId="41" fontId="20" fillId="3" borderId="10" xfId="0" applyNumberFormat="1" applyFont="1" applyFill="1" applyBorder="1" applyAlignment="1">
      <alignment horizontal="center" vertical="center"/>
    </xf>
    <xf numFmtId="41" fontId="28" fillId="3" borderId="10" xfId="0" applyNumberFormat="1" applyFont="1" applyFill="1" applyBorder="1" applyAlignment="1">
      <alignment horizontal="center" vertical="center" wrapText="1"/>
    </xf>
    <xf numFmtId="41" fontId="28" fillId="3" borderId="14" xfId="0" applyNumberFormat="1" applyFont="1" applyFill="1" applyBorder="1" applyAlignment="1">
      <alignment horizontal="center" vertical="center" wrapText="1"/>
    </xf>
    <xf numFmtId="41" fontId="20" fillId="3" borderId="6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8" fillId="3" borderId="23" xfId="0" applyFont="1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/>
    </xf>
    <xf numFmtId="0" fontId="28" fillId="3" borderId="17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28" fillId="3" borderId="25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28" fillId="3" borderId="14" xfId="0" applyFont="1" applyFill="1" applyBorder="1" applyAlignment="1">
      <alignment horizontal="center" vertical="center"/>
    </xf>
    <xf numFmtId="0" fontId="28" fillId="3" borderId="26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41" fontId="0" fillId="3" borderId="10" xfId="0" applyNumberFormat="1" applyFill="1" applyBorder="1" applyAlignment="1">
      <alignment horizontal="center" vertical="center"/>
    </xf>
    <xf numFmtId="41" fontId="28" fillId="3" borderId="23" xfId="0" applyNumberFormat="1" applyFont="1" applyFill="1" applyBorder="1" applyAlignment="1">
      <alignment horizontal="center" vertical="center" wrapText="1"/>
    </xf>
    <xf numFmtId="41" fontId="0" fillId="3" borderId="24" xfId="0" applyNumberFormat="1" applyFill="1" applyBorder="1" applyAlignment="1">
      <alignment horizontal="center" vertical="center"/>
    </xf>
    <xf numFmtId="41" fontId="19" fillId="0" borderId="3" xfId="0" applyNumberFormat="1" applyFont="1" applyBorder="1" applyAlignment="1">
      <alignment horizontal="center" vertical="center"/>
    </xf>
    <xf numFmtId="41" fontId="19" fillId="0" borderId="13" xfId="0" applyNumberFormat="1" applyFont="1" applyBorder="1" applyAlignment="1">
      <alignment horizontal="center" vertical="center"/>
    </xf>
    <xf numFmtId="41" fontId="19" fillId="2" borderId="12" xfId="0" applyNumberFormat="1" applyFont="1" applyFill="1" applyBorder="1" applyAlignment="1">
      <alignment horizontal="left" vertical="center" wrapText="1"/>
    </xf>
    <xf numFmtId="41" fontId="19" fillId="2" borderId="14" xfId="0" applyNumberFormat="1" applyFont="1" applyFill="1" applyBorder="1" applyAlignment="1">
      <alignment horizontal="left" vertical="center" wrapText="1"/>
    </xf>
    <xf numFmtId="41" fontId="19" fillId="2" borderId="1" xfId="0" applyNumberFormat="1" applyFont="1" applyFill="1" applyBorder="1" applyAlignment="1">
      <alignment horizontal="left" vertical="center" wrapText="1"/>
    </xf>
    <xf numFmtId="41" fontId="19" fillId="2" borderId="4" xfId="0" applyNumberFormat="1" applyFont="1" applyFill="1" applyBorder="1" applyAlignment="1">
      <alignment horizontal="left" vertical="center" wrapText="1"/>
    </xf>
    <xf numFmtId="41" fontId="19" fillId="2" borderId="7" xfId="0" applyNumberFormat="1" applyFont="1" applyFill="1" applyBorder="1" applyAlignment="1">
      <alignment horizontal="left" vertical="center" wrapText="1"/>
    </xf>
    <xf numFmtId="41" fontId="19" fillId="2" borderId="6" xfId="0" applyNumberFormat="1" applyFont="1" applyFill="1" applyBorder="1" applyAlignment="1">
      <alignment horizontal="left" vertical="center" wrapText="1"/>
    </xf>
    <xf numFmtId="41" fontId="19" fillId="3" borderId="15" xfId="0" applyNumberFormat="1" applyFont="1" applyFill="1" applyBorder="1" applyAlignment="1">
      <alignment horizontal="center" vertical="center"/>
    </xf>
    <xf numFmtId="41" fontId="19" fillId="2" borderId="12" xfId="0" applyNumberFormat="1" applyFont="1" applyFill="1" applyBorder="1">
      <alignment vertical="center"/>
    </xf>
    <xf numFmtId="41" fontId="19" fillId="2" borderId="14" xfId="0" applyNumberFormat="1" applyFont="1" applyFill="1" applyBorder="1">
      <alignment vertical="center"/>
    </xf>
    <xf numFmtId="41" fontId="19" fillId="2" borderId="1" xfId="0" applyNumberFormat="1" applyFont="1" applyFill="1" applyBorder="1">
      <alignment vertical="center"/>
    </xf>
    <xf numFmtId="41" fontId="19" fillId="2" borderId="4" xfId="0" applyNumberFormat="1" applyFont="1" applyFill="1" applyBorder="1">
      <alignment vertical="center"/>
    </xf>
    <xf numFmtId="41" fontId="19" fillId="2" borderId="7" xfId="0" applyNumberFormat="1" applyFont="1" applyFill="1" applyBorder="1">
      <alignment vertical="center"/>
    </xf>
    <xf numFmtId="41" fontId="19" fillId="2" borderId="6" xfId="0" applyNumberFormat="1" applyFont="1" applyFill="1" applyBorder="1">
      <alignment vertical="center"/>
    </xf>
    <xf numFmtId="0" fontId="19" fillId="3" borderId="15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left" vertical="center" wrapText="1"/>
    </xf>
    <xf numFmtId="0" fontId="19" fillId="2" borderId="14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2" borderId="12" xfId="0" applyFont="1" applyFill="1" applyBorder="1">
      <alignment vertical="center"/>
    </xf>
    <xf numFmtId="0" fontId="19" fillId="2" borderId="14" xfId="0" applyFont="1" applyFill="1" applyBorder="1">
      <alignment vertical="center"/>
    </xf>
    <xf numFmtId="0" fontId="19" fillId="2" borderId="1" xfId="0" applyFont="1" applyFill="1" applyBorder="1">
      <alignment vertical="center"/>
    </xf>
    <xf numFmtId="0" fontId="19" fillId="2" borderId="4" xfId="0" applyFont="1" applyFill="1" applyBorder="1">
      <alignment vertical="center"/>
    </xf>
    <xf numFmtId="0" fontId="19" fillId="2" borderId="7" xfId="0" applyFont="1" applyFill="1" applyBorder="1">
      <alignment vertical="center"/>
    </xf>
    <xf numFmtId="0" fontId="19" fillId="2" borderId="6" xfId="0" applyFont="1" applyFill="1" applyBorder="1">
      <alignment vertical="center"/>
    </xf>
    <xf numFmtId="41" fontId="8" fillId="0" borderId="15" xfId="3" applyNumberFormat="1" applyFont="1" applyBorder="1" applyAlignment="1">
      <alignment horizontal="center" vertical="center"/>
    </xf>
    <xf numFmtId="41" fontId="14" fillId="0" borderId="0" xfId="0" applyNumberFormat="1" applyFont="1" applyAlignment="1">
      <alignment horizontal="left" vertical="center"/>
    </xf>
    <xf numFmtId="41" fontId="8" fillId="0" borderId="17" xfId="3" applyNumberFormat="1" applyFont="1" applyBorder="1" applyAlignment="1">
      <alignment horizontal="center" vertical="center"/>
    </xf>
    <xf numFmtId="41" fontId="8" fillId="0" borderId="9" xfId="3" applyNumberFormat="1" applyFont="1" applyBorder="1" applyAlignment="1">
      <alignment horizontal="center" vertical="center"/>
    </xf>
    <xf numFmtId="41" fontId="8" fillId="0" borderId="10" xfId="3" applyNumberFormat="1" applyFont="1" applyBorder="1" applyAlignment="1">
      <alignment horizontal="center" vertical="center"/>
    </xf>
    <xf numFmtId="41" fontId="8" fillId="0" borderId="3" xfId="3" applyNumberFormat="1" applyFont="1" applyBorder="1" applyAlignment="1">
      <alignment horizontal="center" vertical="center"/>
    </xf>
    <xf numFmtId="41" fontId="8" fillId="0" borderId="13" xfId="3" applyNumberFormat="1" applyFont="1" applyBorder="1" applyAlignment="1">
      <alignment horizontal="center" vertical="center"/>
    </xf>
    <xf numFmtId="41" fontId="8" fillId="0" borderId="17" xfId="3" applyNumberFormat="1" applyFont="1" applyBorder="1" applyAlignment="1">
      <alignment horizontal="center" vertical="center" wrapText="1"/>
    </xf>
    <xf numFmtId="41" fontId="8" fillId="0" borderId="9" xfId="3" applyNumberFormat="1" applyFont="1" applyBorder="1" applyAlignment="1">
      <alignment horizontal="center" vertical="center" wrapText="1"/>
    </xf>
    <xf numFmtId="41" fontId="8" fillId="2" borderId="17" xfId="3" applyNumberFormat="1" applyFont="1" applyFill="1" applyBorder="1" applyAlignment="1">
      <alignment horizontal="center" vertical="center" wrapText="1"/>
    </xf>
    <xf numFmtId="41" fontId="8" fillId="2" borderId="9" xfId="3" applyNumberFormat="1" applyFont="1" applyFill="1" applyBorder="1" applyAlignment="1">
      <alignment horizontal="center" vertical="center" wrapText="1"/>
    </xf>
    <xf numFmtId="41" fontId="8" fillId="2" borderId="10" xfId="3" applyNumberFormat="1" applyFont="1" applyFill="1" applyBorder="1" applyAlignment="1">
      <alignment horizontal="center" vertical="center" wrapText="1"/>
    </xf>
    <xf numFmtId="41" fontId="8" fillId="0" borderId="2" xfId="3" applyNumberFormat="1" applyFont="1" applyBorder="1" applyAlignment="1">
      <alignment horizontal="center" vertical="center"/>
    </xf>
    <xf numFmtId="38" fontId="21" fillId="2" borderId="0" xfId="1" applyFont="1" applyFill="1" applyAlignment="1">
      <alignment horizontal="left" vertical="center" wrapText="1"/>
    </xf>
    <xf numFmtId="38" fontId="29" fillId="2" borderId="0" xfId="1" applyFont="1" applyFill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right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right" vertical="center"/>
    </xf>
  </cellXfs>
  <cellStyles count="25">
    <cellStyle name="パーセント" xfId="17" builtinId="5"/>
    <cellStyle name="パーセント 2" xfId="21" xr:uid="{9458968C-143C-4598-866F-0AA955F99C0C}"/>
    <cellStyle name="桁区切り" xfId="1" builtinId="6"/>
    <cellStyle name="桁区切り 2" xfId="5" xr:uid="{00000000-0005-0000-0000-000002000000}"/>
    <cellStyle name="桁区切り 2 2" xfId="16" xr:uid="{00000000-0005-0000-0000-000003000000}"/>
    <cellStyle name="桁区切り 2 3" xfId="8" xr:uid="{00000000-0005-0000-0000-000004000000}"/>
    <cellStyle name="桁区切り 3" xfId="14" xr:uid="{00000000-0005-0000-0000-000005000000}"/>
    <cellStyle name="桁区切り 4" xfId="20" xr:uid="{0363E59C-724C-43A0-BE12-25CDB8FCCC8E}"/>
    <cellStyle name="桁区切り 5" xfId="22" xr:uid="{1CB8399E-11D6-4CC0-8AEF-3E7667E19888}"/>
    <cellStyle name="桁区切り 6" xfId="18" xr:uid="{1A768E21-C69C-44E5-9FBD-CF71E0A79E8F}"/>
    <cellStyle name="標準" xfId="0" builtinId="0"/>
    <cellStyle name="標準 10" xfId="19" xr:uid="{4802C25B-120A-495C-B37E-AD47509361C2}"/>
    <cellStyle name="標準 2" xfId="2" xr:uid="{00000000-0005-0000-0000-000007000000}"/>
    <cellStyle name="標準 2 2" xfId="9" xr:uid="{00000000-0005-0000-0000-000008000000}"/>
    <cellStyle name="標準 2 3" xfId="10" xr:uid="{00000000-0005-0000-0000-000009000000}"/>
    <cellStyle name="標準 2 4" xfId="15" xr:uid="{00000000-0005-0000-0000-00000A000000}"/>
    <cellStyle name="標準 2 5" xfId="7" xr:uid="{00000000-0005-0000-0000-00000B000000}"/>
    <cellStyle name="標準 3" xfId="12" xr:uid="{00000000-0005-0000-0000-00000C000000}"/>
    <cellStyle name="標準 4" xfId="11" xr:uid="{00000000-0005-0000-0000-00000D000000}"/>
    <cellStyle name="標準 5" xfId="13" xr:uid="{00000000-0005-0000-0000-00000E000000}"/>
    <cellStyle name="標準 6" xfId="6" xr:uid="{00000000-0005-0000-0000-00000F000000}"/>
    <cellStyle name="標準 7" xfId="24" xr:uid="{5005A02A-8B59-4482-86D7-CA058115F666}"/>
    <cellStyle name="標準 9" xfId="23" xr:uid="{7864E0B2-36C4-4DBA-BC9B-83301B4B4A6D}"/>
    <cellStyle name="標準_附属明細表PL・NW・WS　20060423修正版" xfId="3" xr:uid="{00000000-0005-0000-0000-000010000000}"/>
    <cellStyle name="標準１" xfId="4" xr:uid="{00000000-0005-0000-0000-000011000000}"/>
  </cellStyles>
  <dxfs count="0"/>
  <tableStyles count="0" defaultTableStyle="TableStyleMedium2" defaultPivotStyle="PivotStyleLight16"/>
  <colors>
    <mruColors>
      <color rgb="FFCCFFCC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49"/>
  <sheetViews>
    <sheetView tabSelected="1" zoomScaleNormal="100" zoomScaleSheetLayoutView="100" workbookViewId="0">
      <selection activeCell="K48" sqref="K48"/>
    </sheetView>
  </sheetViews>
  <sheetFormatPr defaultRowHeight="13" x14ac:dyDescent="0.2"/>
  <cols>
    <col min="1" max="1" width="0.90625" customWidth="1"/>
    <col min="2" max="2" width="3.81640625" customWidth="1"/>
    <col min="3" max="3" width="16.81640625" customWidth="1"/>
    <col min="4" max="10" width="16.453125" customWidth="1"/>
    <col min="11" max="11" width="17.26953125" customWidth="1"/>
  </cols>
  <sheetData>
    <row r="1" spans="1:11" ht="18.75" customHeight="1" x14ac:dyDescent="0.2">
      <c r="A1" s="217" t="s">
        <v>10</v>
      </c>
      <c r="B1" s="218"/>
      <c r="C1" s="218"/>
      <c r="D1" s="218"/>
      <c r="E1" s="218"/>
    </row>
    <row r="2" spans="1:11" ht="24.75" customHeight="1" x14ac:dyDescent="0.2">
      <c r="A2" s="219" t="s">
        <v>11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 ht="19.5" customHeight="1" x14ac:dyDescent="0.2">
      <c r="A3" s="217" t="s">
        <v>12</v>
      </c>
      <c r="B3" s="218"/>
      <c r="C3" s="218"/>
      <c r="D3" s="218"/>
      <c r="E3" s="218"/>
      <c r="F3" s="218"/>
      <c r="G3" s="218"/>
      <c r="H3" s="1"/>
      <c r="I3" s="1"/>
      <c r="J3" s="1"/>
      <c r="K3" s="1"/>
    </row>
    <row r="4" spans="1:11" ht="17.25" customHeight="1" x14ac:dyDescent="0.2">
      <c r="A4" s="220" t="s">
        <v>153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</row>
    <row r="5" spans="1:11" ht="16.5" customHeight="1" x14ac:dyDescent="0.2">
      <c r="A5" s="217" t="s">
        <v>13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</row>
    <row r="6" spans="1:11" ht="1.5" customHeight="1" x14ac:dyDescent="0.2">
      <c r="B6" s="221"/>
      <c r="C6" s="221"/>
      <c r="D6" s="221"/>
      <c r="E6" s="221"/>
      <c r="F6" s="221"/>
      <c r="G6" s="221"/>
      <c r="H6" s="221"/>
      <c r="I6" s="221"/>
      <c r="J6" s="221"/>
      <c r="K6" s="221"/>
    </row>
    <row r="7" spans="1:11" ht="20.25" customHeight="1" x14ac:dyDescent="0.2">
      <c r="B7" s="2" t="s">
        <v>14</v>
      </c>
      <c r="C7" s="3"/>
      <c r="D7" s="4"/>
      <c r="E7" s="4"/>
      <c r="F7" s="4"/>
      <c r="G7" s="4"/>
      <c r="H7" s="4"/>
      <c r="I7" s="4"/>
      <c r="J7" s="5" t="s">
        <v>162</v>
      </c>
    </row>
    <row r="8" spans="1:11" ht="37.5" customHeight="1" x14ac:dyDescent="0.2">
      <c r="B8" s="213" t="s">
        <v>15</v>
      </c>
      <c r="C8" s="213"/>
      <c r="D8" s="198" t="s">
        <v>16</v>
      </c>
      <c r="E8" s="198" t="s">
        <v>17</v>
      </c>
      <c r="F8" s="198" t="s">
        <v>18</v>
      </c>
      <c r="G8" s="198" t="s">
        <v>19</v>
      </c>
      <c r="H8" s="198" t="s">
        <v>20</v>
      </c>
      <c r="I8" s="198" t="s">
        <v>21</v>
      </c>
      <c r="J8" s="199" t="s">
        <v>22</v>
      </c>
    </row>
    <row r="9" spans="1:11" ht="14.15" customHeight="1" x14ac:dyDescent="0.2">
      <c r="B9" s="205" t="s">
        <v>23</v>
      </c>
      <c r="C9" s="205"/>
      <c r="D9" s="154">
        <f t="shared" ref="D9:I9" si="0">SUM(D10:D18)</f>
        <v>6192268729</v>
      </c>
      <c r="E9" s="154">
        <f t="shared" si="0"/>
        <v>140157633</v>
      </c>
      <c r="F9" s="154">
        <f t="shared" si="0"/>
        <v>9020000</v>
      </c>
      <c r="G9" s="154">
        <f t="shared" si="0"/>
        <v>6323406362</v>
      </c>
      <c r="H9" s="154">
        <f t="shared" si="0"/>
        <v>3603471906</v>
      </c>
      <c r="I9" s="154">
        <f t="shared" si="0"/>
        <v>184655239</v>
      </c>
      <c r="J9" s="154">
        <f>SUM(J10:J18)</f>
        <v>2719934456</v>
      </c>
    </row>
    <row r="10" spans="1:11" ht="14.15" customHeight="1" x14ac:dyDescent="0.2">
      <c r="B10" s="205" t="s">
        <v>24</v>
      </c>
      <c r="C10" s="205"/>
      <c r="D10" s="154">
        <v>113436376</v>
      </c>
      <c r="E10" s="154">
        <v>0</v>
      </c>
      <c r="F10" s="154">
        <v>0</v>
      </c>
      <c r="G10" s="154">
        <f t="shared" ref="G10:G18" si="1">D10+E10-F10</f>
        <v>113436376</v>
      </c>
      <c r="H10" s="154">
        <v>0</v>
      </c>
      <c r="I10" s="197">
        <v>0</v>
      </c>
      <c r="J10" s="197">
        <f>G10-H10</f>
        <v>113436376</v>
      </c>
    </row>
    <row r="11" spans="1:11" ht="14.15" customHeight="1" x14ac:dyDescent="0.2">
      <c r="B11" s="206" t="s">
        <v>25</v>
      </c>
      <c r="C11" s="206"/>
      <c r="D11" s="154">
        <v>0</v>
      </c>
      <c r="E11" s="154">
        <v>0</v>
      </c>
      <c r="F11" s="154">
        <v>0</v>
      </c>
      <c r="G11" s="154">
        <f t="shared" si="1"/>
        <v>0</v>
      </c>
      <c r="H11" s="154">
        <v>0</v>
      </c>
      <c r="I11" s="197">
        <v>0</v>
      </c>
      <c r="J11" s="197">
        <f t="shared" ref="J11:J25" si="2">G11-H11</f>
        <v>0</v>
      </c>
    </row>
    <row r="12" spans="1:11" ht="14.15" customHeight="1" x14ac:dyDescent="0.2">
      <c r="B12" s="206" t="s">
        <v>26</v>
      </c>
      <c r="C12" s="206"/>
      <c r="D12" s="154">
        <v>5428745400</v>
      </c>
      <c r="E12" s="154">
        <v>36135000</v>
      </c>
      <c r="F12" s="154">
        <v>0</v>
      </c>
      <c r="G12" s="154">
        <f t="shared" si="1"/>
        <v>5464880400</v>
      </c>
      <c r="H12" s="154">
        <v>3270640846</v>
      </c>
      <c r="I12" s="197">
        <v>151942964</v>
      </c>
      <c r="J12" s="197">
        <f t="shared" si="2"/>
        <v>2194239554</v>
      </c>
    </row>
    <row r="13" spans="1:11" ht="14.15" customHeight="1" x14ac:dyDescent="0.2">
      <c r="B13" s="205" t="s">
        <v>27</v>
      </c>
      <c r="C13" s="205"/>
      <c r="D13" s="154">
        <v>641066953</v>
      </c>
      <c r="E13" s="154">
        <v>7332633</v>
      </c>
      <c r="F13" s="154">
        <v>0</v>
      </c>
      <c r="G13" s="154">
        <f t="shared" si="1"/>
        <v>648399586</v>
      </c>
      <c r="H13" s="154">
        <v>332831060</v>
      </c>
      <c r="I13" s="197">
        <v>32712275</v>
      </c>
      <c r="J13" s="197">
        <f t="shared" si="2"/>
        <v>315568526</v>
      </c>
    </row>
    <row r="14" spans="1:11" ht="14.15" customHeight="1" x14ac:dyDescent="0.2">
      <c r="B14" s="209" t="s">
        <v>28</v>
      </c>
      <c r="C14" s="209"/>
      <c r="D14" s="154">
        <v>0</v>
      </c>
      <c r="E14" s="154">
        <v>0</v>
      </c>
      <c r="F14" s="154">
        <v>0</v>
      </c>
      <c r="G14" s="154">
        <f t="shared" si="1"/>
        <v>0</v>
      </c>
      <c r="H14" s="154">
        <v>0</v>
      </c>
      <c r="I14" s="197">
        <v>0</v>
      </c>
      <c r="J14" s="197">
        <f t="shared" si="2"/>
        <v>0</v>
      </c>
    </row>
    <row r="15" spans="1:11" ht="14.15" customHeight="1" x14ac:dyDescent="0.2">
      <c r="B15" s="210" t="s">
        <v>29</v>
      </c>
      <c r="C15" s="210"/>
      <c r="D15" s="154">
        <v>0</v>
      </c>
      <c r="E15" s="154">
        <v>0</v>
      </c>
      <c r="F15" s="154">
        <v>0</v>
      </c>
      <c r="G15" s="154">
        <f t="shared" si="1"/>
        <v>0</v>
      </c>
      <c r="H15" s="154">
        <v>0</v>
      </c>
      <c r="I15" s="197">
        <v>0</v>
      </c>
      <c r="J15" s="197">
        <f t="shared" si="2"/>
        <v>0</v>
      </c>
    </row>
    <row r="16" spans="1:11" ht="14.15" customHeight="1" x14ac:dyDescent="0.2">
      <c r="B16" s="209" t="s">
        <v>30</v>
      </c>
      <c r="C16" s="209"/>
      <c r="D16" s="154">
        <v>0</v>
      </c>
      <c r="E16" s="154">
        <v>0</v>
      </c>
      <c r="F16" s="154">
        <v>0</v>
      </c>
      <c r="G16" s="154">
        <f t="shared" si="1"/>
        <v>0</v>
      </c>
      <c r="H16" s="154">
        <v>0</v>
      </c>
      <c r="I16" s="197">
        <v>0</v>
      </c>
      <c r="J16" s="197">
        <f t="shared" si="2"/>
        <v>0</v>
      </c>
    </row>
    <row r="17" spans="2:11" ht="14.15" customHeight="1" x14ac:dyDescent="0.2">
      <c r="B17" s="206" t="s">
        <v>31</v>
      </c>
      <c r="C17" s="206"/>
      <c r="D17" s="154">
        <v>0</v>
      </c>
      <c r="E17" s="154">
        <v>0</v>
      </c>
      <c r="F17" s="154">
        <v>0</v>
      </c>
      <c r="G17" s="154">
        <f t="shared" si="1"/>
        <v>0</v>
      </c>
      <c r="H17" s="154">
        <v>0</v>
      </c>
      <c r="I17" s="197">
        <v>0</v>
      </c>
      <c r="J17" s="197">
        <f t="shared" si="2"/>
        <v>0</v>
      </c>
    </row>
    <row r="18" spans="2:11" ht="14.15" customHeight="1" x14ac:dyDescent="0.2">
      <c r="B18" s="206" t="s">
        <v>32</v>
      </c>
      <c r="C18" s="206"/>
      <c r="D18" s="154">
        <v>9020000</v>
      </c>
      <c r="E18" s="154">
        <v>96690000</v>
      </c>
      <c r="F18" s="154">
        <v>9020000</v>
      </c>
      <c r="G18" s="154">
        <f t="shared" si="1"/>
        <v>96690000</v>
      </c>
      <c r="H18" s="154">
        <v>0</v>
      </c>
      <c r="I18" s="197">
        <v>0</v>
      </c>
      <c r="J18" s="197">
        <f t="shared" si="2"/>
        <v>96690000</v>
      </c>
    </row>
    <row r="19" spans="2:11" ht="14.15" customHeight="1" x14ac:dyDescent="0.2">
      <c r="B19" s="216" t="s">
        <v>33</v>
      </c>
      <c r="C19" s="216"/>
      <c r="D19" s="154">
        <f t="shared" ref="D19:I19" si="3">SUM(D20:D24)</f>
        <v>8359299666</v>
      </c>
      <c r="E19" s="154">
        <f t="shared" si="3"/>
        <v>55081400</v>
      </c>
      <c r="F19" s="154">
        <f t="shared" si="3"/>
        <v>0</v>
      </c>
      <c r="G19" s="154">
        <f t="shared" si="3"/>
        <v>8414381066</v>
      </c>
      <c r="H19" s="154">
        <f t="shared" si="3"/>
        <v>5814302772</v>
      </c>
      <c r="I19" s="154">
        <f t="shared" si="3"/>
        <v>204905884</v>
      </c>
      <c r="J19" s="154">
        <f>SUM(J20:J24)</f>
        <v>2600078294</v>
      </c>
    </row>
    <row r="20" spans="2:11" ht="14.15" customHeight="1" x14ac:dyDescent="0.2">
      <c r="B20" s="205" t="s">
        <v>34</v>
      </c>
      <c r="C20" s="205"/>
      <c r="D20" s="197">
        <v>57573809</v>
      </c>
      <c r="E20" s="197">
        <v>104500</v>
      </c>
      <c r="F20" s="154">
        <v>0</v>
      </c>
      <c r="G20" s="154">
        <f t="shared" ref="G20:G25" si="4">D20+E20-F20</f>
        <v>57678309</v>
      </c>
      <c r="H20" s="154">
        <v>0</v>
      </c>
      <c r="I20" s="197">
        <v>0</v>
      </c>
      <c r="J20" s="197">
        <f t="shared" si="2"/>
        <v>57678309</v>
      </c>
    </row>
    <row r="21" spans="2:11" ht="14.15" customHeight="1" x14ac:dyDescent="0.2">
      <c r="B21" s="206" t="s">
        <v>35</v>
      </c>
      <c r="C21" s="206"/>
      <c r="D21" s="197">
        <v>23845165</v>
      </c>
      <c r="E21" s="197">
        <v>0</v>
      </c>
      <c r="F21" s="154">
        <v>0</v>
      </c>
      <c r="G21" s="154">
        <f t="shared" si="4"/>
        <v>23845165</v>
      </c>
      <c r="H21" s="154">
        <v>16931925</v>
      </c>
      <c r="I21" s="197">
        <v>868925</v>
      </c>
      <c r="J21" s="197">
        <f t="shared" si="2"/>
        <v>6913240</v>
      </c>
    </row>
    <row r="22" spans="2:11" ht="14.15" customHeight="1" x14ac:dyDescent="0.2">
      <c r="B22" s="205" t="s">
        <v>27</v>
      </c>
      <c r="C22" s="205"/>
      <c r="D22" s="197">
        <v>8277880692</v>
      </c>
      <c r="E22" s="197">
        <v>12941500</v>
      </c>
      <c r="F22" s="197">
        <v>0</v>
      </c>
      <c r="G22" s="154">
        <f t="shared" si="4"/>
        <v>8290822192</v>
      </c>
      <c r="H22" s="154">
        <v>5797370847</v>
      </c>
      <c r="I22" s="197">
        <v>204036959</v>
      </c>
      <c r="J22" s="197">
        <f t="shared" si="2"/>
        <v>2493451345</v>
      </c>
    </row>
    <row r="23" spans="2:11" ht="14.15" customHeight="1" x14ac:dyDescent="0.2">
      <c r="B23" s="205" t="s">
        <v>31</v>
      </c>
      <c r="C23" s="205"/>
      <c r="D23" s="197">
        <v>0</v>
      </c>
      <c r="E23" s="197">
        <v>0</v>
      </c>
      <c r="F23" s="197">
        <v>0</v>
      </c>
      <c r="G23" s="154">
        <f t="shared" si="4"/>
        <v>0</v>
      </c>
      <c r="H23" s="154">
        <v>0</v>
      </c>
      <c r="I23" s="197">
        <v>0</v>
      </c>
      <c r="J23" s="197">
        <f t="shared" si="2"/>
        <v>0</v>
      </c>
    </row>
    <row r="24" spans="2:11" ht="14.15" customHeight="1" x14ac:dyDescent="0.2">
      <c r="B24" s="206" t="s">
        <v>32</v>
      </c>
      <c r="C24" s="206"/>
      <c r="D24" s="197">
        <v>0</v>
      </c>
      <c r="E24" s="197">
        <v>42035400</v>
      </c>
      <c r="F24" s="197">
        <v>0</v>
      </c>
      <c r="G24" s="154">
        <f t="shared" si="4"/>
        <v>42035400</v>
      </c>
      <c r="H24" s="154">
        <v>0</v>
      </c>
      <c r="I24" s="197">
        <v>0</v>
      </c>
      <c r="J24" s="197">
        <f t="shared" si="2"/>
        <v>42035400</v>
      </c>
    </row>
    <row r="25" spans="2:11" ht="14.15" customHeight="1" x14ac:dyDescent="0.2">
      <c r="B25" s="205" t="s">
        <v>36</v>
      </c>
      <c r="C25" s="205"/>
      <c r="D25" s="197">
        <v>799697720</v>
      </c>
      <c r="E25" s="197">
        <v>17742852</v>
      </c>
      <c r="F25" s="197">
        <v>0</v>
      </c>
      <c r="G25" s="154">
        <f t="shared" si="4"/>
        <v>817440572</v>
      </c>
      <c r="H25" s="197">
        <v>770596369</v>
      </c>
      <c r="I25" s="197">
        <v>53516229</v>
      </c>
      <c r="J25" s="197">
        <f t="shared" si="2"/>
        <v>46844203</v>
      </c>
    </row>
    <row r="26" spans="2:11" ht="14.15" customHeight="1" x14ac:dyDescent="0.2">
      <c r="B26" s="214" t="s">
        <v>7</v>
      </c>
      <c r="C26" s="215"/>
      <c r="D26" s="154">
        <f>D9+D19+D25</f>
        <v>15351266115</v>
      </c>
      <c r="E26" s="154">
        <f>E9+E19+E25</f>
        <v>212981885</v>
      </c>
      <c r="F26" s="154">
        <f t="shared" ref="F26:I26" si="5">F9+F19+F25</f>
        <v>9020000</v>
      </c>
      <c r="G26" s="154">
        <f t="shared" si="5"/>
        <v>15555228000</v>
      </c>
      <c r="H26" s="154">
        <f t="shared" si="5"/>
        <v>10188371047</v>
      </c>
      <c r="I26" s="154">
        <f t="shared" si="5"/>
        <v>443077352</v>
      </c>
      <c r="J26" s="154">
        <f>J9+J19+J25</f>
        <v>5366856953</v>
      </c>
    </row>
    <row r="27" spans="2:11" ht="8.4" customHeight="1" x14ac:dyDescent="0.2">
      <c r="B27" s="6"/>
      <c r="C27" s="7"/>
      <c r="D27" s="23"/>
      <c r="E27" s="23"/>
      <c r="F27" s="23"/>
      <c r="G27" s="23"/>
      <c r="H27" s="23"/>
      <c r="I27" s="23"/>
      <c r="J27" s="23"/>
      <c r="K27" s="23"/>
    </row>
    <row r="28" spans="2:11" ht="20.25" customHeight="1" x14ac:dyDescent="0.2">
      <c r="B28" s="8" t="s">
        <v>154</v>
      </c>
      <c r="C28" s="9"/>
      <c r="D28" s="24"/>
      <c r="E28" s="24"/>
      <c r="F28" s="24"/>
      <c r="G28" s="24"/>
      <c r="H28" s="24"/>
      <c r="I28" s="24"/>
      <c r="J28" s="24"/>
      <c r="K28" s="26" t="s">
        <v>162</v>
      </c>
    </row>
    <row r="29" spans="2:11" ht="12.9" customHeight="1" x14ac:dyDescent="0.2">
      <c r="B29" s="213" t="s">
        <v>15</v>
      </c>
      <c r="C29" s="213"/>
      <c r="D29" s="200" t="s">
        <v>37</v>
      </c>
      <c r="E29" s="200" t="s">
        <v>38</v>
      </c>
      <c r="F29" s="200" t="s">
        <v>211</v>
      </c>
      <c r="G29" s="200" t="s">
        <v>212</v>
      </c>
      <c r="H29" s="200" t="s">
        <v>213</v>
      </c>
      <c r="I29" s="200" t="s">
        <v>214</v>
      </c>
      <c r="J29" s="200" t="s">
        <v>215</v>
      </c>
      <c r="K29" s="200" t="s">
        <v>216</v>
      </c>
    </row>
    <row r="30" spans="2:11" ht="12.9" customHeight="1" x14ac:dyDescent="0.2">
      <c r="B30" s="213"/>
      <c r="C30" s="213"/>
      <c r="D30" s="201"/>
      <c r="E30" s="201"/>
      <c r="F30" s="201"/>
      <c r="G30" s="201"/>
      <c r="H30" s="201"/>
      <c r="I30" s="201"/>
      <c r="J30" s="201"/>
      <c r="K30" s="201"/>
    </row>
    <row r="31" spans="2:11" ht="14.15" customHeight="1" x14ac:dyDescent="0.2">
      <c r="B31" s="211" t="s">
        <v>23</v>
      </c>
      <c r="C31" s="212"/>
      <c r="D31" s="154">
        <f>SUM(D32:D40)</f>
        <v>463891433</v>
      </c>
      <c r="E31" s="154">
        <f t="shared" ref="E31:K31" si="6">SUM(E32:E40)</f>
        <v>668572516</v>
      </c>
      <c r="F31" s="154">
        <f t="shared" si="6"/>
        <v>505951173</v>
      </c>
      <c r="G31" s="154">
        <f t="shared" si="6"/>
        <v>186114995</v>
      </c>
      <c r="H31" s="154">
        <f t="shared" si="6"/>
        <v>512366187</v>
      </c>
      <c r="I31" s="154">
        <f t="shared" si="6"/>
        <v>1472921</v>
      </c>
      <c r="J31" s="154">
        <f t="shared" si="6"/>
        <v>381565231</v>
      </c>
      <c r="K31" s="154">
        <f t="shared" si="6"/>
        <v>2719934456</v>
      </c>
    </row>
    <row r="32" spans="2:11" ht="14.15" customHeight="1" x14ac:dyDescent="0.2">
      <c r="B32" s="206" t="s">
        <v>34</v>
      </c>
      <c r="C32" s="206"/>
      <c r="D32" s="154">
        <v>6177830</v>
      </c>
      <c r="E32" s="154">
        <v>34461000</v>
      </c>
      <c r="F32" s="154">
        <v>5658489</v>
      </c>
      <c r="G32" s="154">
        <v>0</v>
      </c>
      <c r="H32" s="154">
        <v>5251582</v>
      </c>
      <c r="I32" s="154">
        <v>0</v>
      </c>
      <c r="J32" s="154">
        <v>61887475</v>
      </c>
      <c r="K32" s="154">
        <f>SUM(D32:J32)</f>
        <v>113436376</v>
      </c>
    </row>
    <row r="33" spans="2:11" ht="14.15" customHeight="1" x14ac:dyDescent="0.2">
      <c r="B33" s="206" t="s">
        <v>25</v>
      </c>
      <c r="C33" s="206"/>
      <c r="D33" s="154">
        <v>0</v>
      </c>
      <c r="E33" s="154">
        <v>0</v>
      </c>
      <c r="F33" s="154">
        <v>0</v>
      </c>
      <c r="G33" s="154">
        <v>0</v>
      </c>
      <c r="H33" s="154">
        <v>0</v>
      </c>
      <c r="I33" s="154">
        <v>0</v>
      </c>
      <c r="J33" s="154">
        <v>0</v>
      </c>
      <c r="K33" s="154">
        <f t="shared" ref="K33:K40" si="7">SUM(D33:J33)</f>
        <v>0</v>
      </c>
    </row>
    <row r="34" spans="2:11" ht="14.15" customHeight="1" x14ac:dyDescent="0.2">
      <c r="B34" s="205" t="s">
        <v>26</v>
      </c>
      <c r="C34" s="205"/>
      <c r="D34" s="154">
        <v>365183503</v>
      </c>
      <c r="E34" s="154">
        <v>631650596</v>
      </c>
      <c r="F34" s="154">
        <v>332718141</v>
      </c>
      <c r="G34" s="154">
        <v>116990955</v>
      </c>
      <c r="H34" s="154">
        <v>432751690</v>
      </c>
      <c r="I34" s="154">
        <v>595853</v>
      </c>
      <c r="J34" s="154">
        <v>314348816</v>
      </c>
      <c r="K34" s="154">
        <f t="shared" si="7"/>
        <v>2194239554</v>
      </c>
    </row>
    <row r="35" spans="2:11" ht="14.15" customHeight="1" x14ac:dyDescent="0.2">
      <c r="B35" s="206" t="s">
        <v>27</v>
      </c>
      <c r="C35" s="206"/>
      <c r="D35" s="154">
        <v>66130100</v>
      </c>
      <c r="E35" s="154">
        <v>2460920</v>
      </c>
      <c r="F35" s="154">
        <v>97284543</v>
      </c>
      <c r="G35" s="154">
        <v>69124040</v>
      </c>
      <c r="H35" s="154">
        <v>74362915</v>
      </c>
      <c r="I35" s="154">
        <v>877068</v>
      </c>
      <c r="J35" s="154">
        <v>5328940</v>
      </c>
      <c r="K35" s="154">
        <f t="shared" si="7"/>
        <v>315568526</v>
      </c>
    </row>
    <row r="36" spans="2:11" ht="14.15" customHeight="1" x14ac:dyDescent="0.2">
      <c r="B36" s="209" t="s">
        <v>28</v>
      </c>
      <c r="C36" s="209"/>
      <c r="D36" s="154">
        <v>0</v>
      </c>
      <c r="E36" s="154">
        <v>0</v>
      </c>
      <c r="F36" s="154">
        <v>0</v>
      </c>
      <c r="G36" s="154">
        <v>0</v>
      </c>
      <c r="H36" s="154">
        <v>0</v>
      </c>
      <c r="I36" s="154">
        <v>0</v>
      </c>
      <c r="J36" s="154">
        <v>0</v>
      </c>
      <c r="K36" s="154">
        <f t="shared" si="7"/>
        <v>0</v>
      </c>
    </row>
    <row r="37" spans="2:11" ht="14.15" customHeight="1" x14ac:dyDescent="0.2">
      <c r="B37" s="210" t="s">
        <v>29</v>
      </c>
      <c r="C37" s="210"/>
      <c r="D37" s="154">
        <v>0</v>
      </c>
      <c r="E37" s="154">
        <v>0</v>
      </c>
      <c r="F37" s="154">
        <v>0</v>
      </c>
      <c r="G37" s="154">
        <v>0</v>
      </c>
      <c r="H37" s="154">
        <v>0</v>
      </c>
      <c r="I37" s="154">
        <v>0</v>
      </c>
      <c r="J37" s="154">
        <v>0</v>
      </c>
      <c r="K37" s="154">
        <f t="shared" si="7"/>
        <v>0</v>
      </c>
    </row>
    <row r="38" spans="2:11" ht="14.15" customHeight="1" x14ac:dyDescent="0.2">
      <c r="B38" s="209" t="s">
        <v>30</v>
      </c>
      <c r="C38" s="209"/>
      <c r="D38" s="154">
        <v>0</v>
      </c>
      <c r="E38" s="154">
        <v>0</v>
      </c>
      <c r="F38" s="154">
        <v>0</v>
      </c>
      <c r="G38" s="154">
        <v>0</v>
      </c>
      <c r="H38" s="154">
        <v>0</v>
      </c>
      <c r="I38" s="154">
        <v>0</v>
      </c>
      <c r="J38" s="154">
        <v>0</v>
      </c>
      <c r="K38" s="154">
        <f t="shared" si="7"/>
        <v>0</v>
      </c>
    </row>
    <row r="39" spans="2:11" ht="14.15" customHeight="1" x14ac:dyDescent="0.2">
      <c r="B39" s="206" t="s">
        <v>31</v>
      </c>
      <c r="C39" s="206"/>
      <c r="D39" s="154">
        <v>0</v>
      </c>
      <c r="E39" s="154">
        <v>0</v>
      </c>
      <c r="F39" s="154">
        <v>0</v>
      </c>
      <c r="G39" s="154">
        <v>0</v>
      </c>
      <c r="H39" s="154">
        <v>0</v>
      </c>
      <c r="I39" s="154">
        <v>0</v>
      </c>
      <c r="J39" s="154">
        <v>0</v>
      </c>
      <c r="K39" s="154">
        <f>SUM(D39:J39)</f>
        <v>0</v>
      </c>
    </row>
    <row r="40" spans="2:11" ht="14.15" customHeight="1" x14ac:dyDescent="0.2">
      <c r="B40" s="206" t="s">
        <v>32</v>
      </c>
      <c r="C40" s="206"/>
      <c r="D40" s="154">
        <v>26400000</v>
      </c>
      <c r="E40" s="154">
        <v>0</v>
      </c>
      <c r="F40" s="154">
        <v>70290000</v>
      </c>
      <c r="G40" s="154">
        <v>0</v>
      </c>
      <c r="H40" s="154">
        <v>0</v>
      </c>
      <c r="I40" s="154">
        <v>0</v>
      </c>
      <c r="J40" s="154">
        <v>0</v>
      </c>
      <c r="K40" s="154">
        <f t="shared" si="7"/>
        <v>96690000</v>
      </c>
    </row>
    <row r="41" spans="2:11" ht="14.15" customHeight="1" x14ac:dyDescent="0.2">
      <c r="B41" s="207" t="s">
        <v>33</v>
      </c>
      <c r="C41" s="208"/>
      <c r="D41" s="154">
        <f>SUM(D42:D46)</f>
        <v>2004269339</v>
      </c>
      <c r="E41" s="154">
        <f t="shared" ref="E41:G41" si="8">SUM(E42:E46)</f>
        <v>0</v>
      </c>
      <c r="F41" s="154">
        <f t="shared" si="8"/>
        <v>0</v>
      </c>
      <c r="G41" s="154">
        <f t="shared" si="8"/>
        <v>0</v>
      </c>
      <c r="H41" s="154">
        <f>SUM(H42:H46)</f>
        <v>485934683</v>
      </c>
      <c r="I41" s="154">
        <f>SUM(I42:I46)</f>
        <v>54390651</v>
      </c>
      <c r="J41" s="154">
        <f>SUM(J42:J46)</f>
        <v>55483621</v>
      </c>
      <c r="K41" s="154">
        <f>SUM(K42:K46)</f>
        <v>2600078294</v>
      </c>
    </row>
    <row r="42" spans="2:11" ht="14.15" customHeight="1" x14ac:dyDescent="0.2">
      <c r="B42" s="206" t="s">
        <v>34</v>
      </c>
      <c r="C42" s="206"/>
      <c r="D42" s="154">
        <v>6030470</v>
      </c>
      <c r="E42" s="154">
        <v>0</v>
      </c>
      <c r="F42" s="154">
        <v>0</v>
      </c>
      <c r="G42" s="154">
        <v>0</v>
      </c>
      <c r="H42" s="154">
        <v>2135903</v>
      </c>
      <c r="I42" s="154">
        <v>0</v>
      </c>
      <c r="J42" s="154">
        <v>49511936</v>
      </c>
      <c r="K42" s="154">
        <f t="shared" ref="K42:K47" si="9">SUM(D42:J42)</f>
        <v>57678309</v>
      </c>
    </row>
    <row r="43" spans="2:11" ht="14.15" customHeight="1" x14ac:dyDescent="0.2">
      <c r="B43" s="206" t="s">
        <v>35</v>
      </c>
      <c r="C43" s="206"/>
      <c r="D43" s="154">
        <v>6913240</v>
      </c>
      <c r="E43" s="154">
        <v>0</v>
      </c>
      <c r="F43" s="154">
        <v>0</v>
      </c>
      <c r="G43" s="154">
        <v>0</v>
      </c>
      <c r="H43" s="154">
        <v>0</v>
      </c>
      <c r="I43" s="154">
        <v>0</v>
      </c>
      <c r="J43" s="154">
        <v>0</v>
      </c>
      <c r="K43" s="154">
        <f t="shared" si="9"/>
        <v>6913240</v>
      </c>
    </row>
    <row r="44" spans="2:11" ht="14.15" customHeight="1" x14ac:dyDescent="0.2">
      <c r="B44" s="205" t="s">
        <v>27</v>
      </c>
      <c r="C44" s="205"/>
      <c r="D44" s="154">
        <v>1949290229</v>
      </c>
      <c r="E44" s="154">
        <v>0</v>
      </c>
      <c r="F44" s="154">
        <v>0</v>
      </c>
      <c r="G44" s="154">
        <v>0</v>
      </c>
      <c r="H44" s="154">
        <v>483798780</v>
      </c>
      <c r="I44" s="154">
        <v>54390651</v>
      </c>
      <c r="J44" s="154">
        <v>5971685</v>
      </c>
      <c r="K44" s="154">
        <f t="shared" si="9"/>
        <v>2493451345</v>
      </c>
    </row>
    <row r="45" spans="2:11" ht="14.15" customHeight="1" x14ac:dyDescent="0.2">
      <c r="B45" s="206" t="s">
        <v>31</v>
      </c>
      <c r="C45" s="206"/>
      <c r="D45" s="154">
        <v>0</v>
      </c>
      <c r="E45" s="154">
        <v>0</v>
      </c>
      <c r="F45" s="154">
        <v>0</v>
      </c>
      <c r="G45" s="154">
        <v>0</v>
      </c>
      <c r="H45" s="154">
        <v>0</v>
      </c>
      <c r="I45" s="154">
        <v>0</v>
      </c>
      <c r="J45" s="154">
        <v>0</v>
      </c>
      <c r="K45" s="154">
        <f t="shared" si="9"/>
        <v>0</v>
      </c>
    </row>
    <row r="46" spans="2:11" ht="14.15" customHeight="1" x14ac:dyDescent="0.2">
      <c r="B46" s="205" t="s">
        <v>32</v>
      </c>
      <c r="C46" s="205"/>
      <c r="D46" s="154">
        <v>42035400</v>
      </c>
      <c r="E46" s="154">
        <v>0</v>
      </c>
      <c r="F46" s="154">
        <v>0</v>
      </c>
      <c r="G46" s="154">
        <v>0</v>
      </c>
      <c r="H46" s="154">
        <v>0</v>
      </c>
      <c r="I46" s="154">
        <v>0</v>
      </c>
      <c r="J46" s="154">
        <v>0</v>
      </c>
      <c r="K46" s="154">
        <f t="shared" si="9"/>
        <v>42035400</v>
      </c>
    </row>
    <row r="47" spans="2:11" ht="14.15" customHeight="1" x14ac:dyDescent="0.2">
      <c r="B47" s="203" t="s">
        <v>36</v>
      </c>
      <c r="C47" s="204"/>
      <c r="D47" s="154">
        <v>12616276</v>
      </c>
      <c r="E47" s="154">
        <v>1545496</v>
      </c>
      <c r="F47" s="154">
        <v>7683909</v>
      </c>
      <c r="G47" s="154">
        <v>2663007</v>
      </c>
      <c r="H47" s="154">
        <v>12049209</v>
      </c>
      <c r="I47" s="154">
        <v>0</v>
      </c>
      <c r="J47" s="154">
        <v>10286306</v>
      </c>
      <c r="K47" s="154">
        <f t="shared" si="9"/>
        <v>46844203</v>
      </c>
    </row>
    <row r="48" spans="2:11" ht="13.5" customHeight="1" x14ac:dyDescent="0.2">
      <c r="B48" s="202" t="s">
        <v>39</v>
      </c>
      <c r="C48" s="202"/>
      <c r="D48" s="154">
        <f>D31+D41+D47</f>
        <v>2480777048</v>
      </c>
      <c r="E48" s="154">
        <f t="shared" ref="E48:J48" si="10">E31+E41+E47</f>
        <v>670118012</v>
      </c>
      <c r="F48" s="154">
        <f t="shared" si="10"/>
        <v>513635082</v>
      </c>
      <c r="G48" s="154">
        <f t="shared" si="10"/>
        <v>188778002</v>
      </c>
      <c r="H48" s="154">
        <f t="shared" si="10"/>
        <v>1010350079</v>
      </c>
      <c r="I48" s="154">
        <f t="shared" si="10"/>
        <v>55863572</v>
      </c>
      <c r="J48" s="154">
        <f t="shared" si="10"/>
        <v>447335158</v>
      </c>
      <c r="K48" s="154">
        <f>K31+K41+K47</f>
        <v>5366856953</v>
      </c>
    </row>
    <row r="49" spans="4:11" ht="3" customHeight="1" x14ac:dyDescent="0.2">
      <c r="D49" s="25"/>
      <c r="E49" s="25"/>
      <c r="F49" s="25"/>
      <c r="G49" s="25"/>
      <c r="H49" s="25"/>
      <c r="I49" s="25"/>
      <c r="J49" s="25"/>
      <c r="K49" s="25"/>
    </row>
  </sheetData>
  <mergeCells count="52">
    <mergeCell ref="B12:C12"/>
    <mergeCell ref="B11:C11"/>
    <mergeCell ref="B10:C10"/>
    <mergeCell ref="A1:E1"/>
    <mergeCell ref="A2:K2"/>
    <mergeCell ref="A3:G3"/>
    <mergeCell ref="A4:K4"/>
    <mergeCell ref="A5:K5"/>
    <mergeCell ref="B6:K6"/>
    <mergeCell ref="B9:C9"/>
    <mergeCell ref="B8:C8"/>
    <mergeCell ref="B17:C17"/>
    <mergeCell ref="B16:C16"/>
    <mergeCell ref="B15:C15"/>
    <mergeCell ref="B14:C14"/>
    <mergeCell ref="B13:C13"/>
    <mergeCell ref="B22:C22"/>
    <mergeCell ref="B21:C21"/>
    <mergeCell ref="B20:C20"/>
    <mergeCell ref="B19:C19"/>
    <mergeCell ref="B18:C18"/>
    <mergeCell ref="B29:C30"/>
    <mergeCell ref="B26:C26"/>
    <mergeCell ref="B25:C25"/>
    <mergeCell ref="B24:C24"/>
    <mergeCell ref="B23:C23"/>
    <mergeCell ref="B35:C35"/>
    <mergeCell ref="B34:C34"/>
    <mergeCell ref="B33:C33"/>
    <mergeCell ref="B32:C32"/>
    <mergeCell ref="B31:C31"/>
    <mergeCell ref="I29:I30"/>
    <mergeCell ref="J29:J30"/>
    <mergeCell ref="K29:K30"/>
    <mergeCell ref="B48:C48"/>
    <mergeCell ref="B47:C47"/>
    <mergeCell ref="B46:C46"/>
    <mergeCell ref="B45:C45"/>
    <mergeCell ref="B44:C44"/>
    <mergeCell ref="B43:C43"/>
    <mergeCell ref="B42:C42"/>
    <mergeCell ref="B41:C41"/>
    <mergeCell ref="B40:C40"/>
    <mergeCell ref="B39:C39"/>
    <mergeCell ref="B38:C38"/>
    <mergeCell ref="B37:C37"/>
    <mergeCell ref="B36:C36"/>
    <mergeCell ref="D29:D30"/>
    <mergeCell ref="E29:E30"/>
    <mergeCell ref="F29:F30"/>
    <mergeCell ref="G29:G30"/>
    <mergeCell ref="H29:H30"/>
  </mergeCells>
  <phoneticPr fontId="6"/>
  <printOptions horizontalCentered="1"/>
  <pageMargins left="0" right="0" top="0" bottom="0" header="0.31496062992125984" footer="0.31496062992125984"/>
  <pageSetup paperSize="9" scale="83" orientation="landscape" r:id="rId1"/>
  <ignoredErrors>
    <ignoredError sqref="G1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9" tint="0.39997558519241921"/>
  </sheetPr>
  <dimension ref="C1:I17"/>
  <sheetViews>
    <sheetView view="pageBreakPreview" zoomScaleNormal="80" zoomScaleSheetLayoutView="100" workbookViewId="0">
      <selection activeCell="C19" sqref="C19"/>
    </sheetView>
  </sheetViews>
  <sheetFormatPr defaultColWidth="9" defaultRowHeight="13" x14ac:dyDescent="0.2"/>
  <cols>
    <col min="1" max="1" width="19.453125" style="40" bestFit="1" customWidth="1"/>
    <col min="2" max="2" width="1" style="40" customWidth="1"/>
    <col min="3" max="3" width="26.08984375" style="40" bestFit="1" customWidth="1"/>
    <col min="4" max="4" width="18.6328125" style="40" customWidth="1"/>
    <col min="5" max="5" width="20" style="40" bestFit="1" customWidth="1"/>
    <col min="6" max="6" width="3.453125" style="40" customWidth="1"/>
    <col min="7" max="7" width="26.08984375" style="40" bestFit="1" customWidth="1"/>
    <col min="8" max="8" width="18.6328125" style="40" customWidth="1"/>
    <col min="9" max="9" width="20" style="40" bestFit="1" customWidth="1"/>
    <col min="10" max="10" width="11.36328125" style="40" customWidth="1"/>
    <col min="11" max="16384" width="9" style="40"/>
  </cols>
  <sheetData>
    <row r="1" spans="3:9" ht="11.25" customHeight="1" x14ac:dyDescent="0.2"/>
    <row r="2" spans="3:9" ht="19.5" customHeight="1" x14ac:dyDescent="0.2">
      <c r="C2" s="103" t="s">
        <v>60</v>
      </c>
      <c r="D2" s="52"/>
      <c r="E2" s="53" t="s">
        <v>167</v>
      </c>
      <c r="F2" s="52"/>
      <c r="G2" s="104" t="s">
        <v>61</v>
      </c>
      <c r="H2" s="52"/>
      <c r="I2" s="53" t="s">
        <v>167</v>
      </c>
    </row>
    <row r="3" spans="3:9" s="43" customFormat="1" ht="30" customHeight="1" x14ac:dyDescent="0.2">
      <c r="C3" s="177" t="s">
        <v>55</v>
      </c>
      <c r="D3" s="177" t="s">
        <v>62</v>
      </c>
      <c r="E3" s="177" t="s">
        <v>63</v>
      </c>
      <c r="G3" s="177" t="s">
        <v>55</v>
      </c>
      <c r="H3" s="177" t="s">
        <v>62</v>
      </c>
      <c r="I3" s="177" t="s">
        <v>63</v>
      </c>
    </row>
    <row r="4" spans="3:9" s="43" customFormat="1" ht="16.25" customHeight="1" x14ac:dyDescent="0.2">
      <c r="C4" s="64" t="s">
        <v>64</v>
      </c>
      <c r="D4" s="105"/>
      <c r="E4" s="105"/>
      <c r="F4" s="80"/>
      <c r="G4" s="105" t="s">
        <v>64</v>
      </c>
      <c r="H4" s="105"/>
      <c r="I4" s="105"/>
    </row>
    <row r="5" spans="3:9" s="43" customFormat="1" ht="21" customHeight="1" x14ac:dyDescent="0.2">
      <c r="C5" s="166" t="s">
        <v>59</v>
      </c>
      <c r="D5" s="107"/>
      <c r="E5" s="107"/>
      <c r="F5" s="106"/>
      <c r="G5" s="167" t="s">
        <v>59</v>
      </c>
      <c r="H5" s="107"/>
      <c r="I5" s="107"/>
    </row>
    <row r="6" spans="3:9" s="43" customFormat="1" ht="21" customHeight="1" x14ac:dyDescent="0.2">
      <c r="C6" s="101" t="str">
        <f>未収金及び長期延滞債権!C6</f>
        <v>-</v>
      </c>
      <c r="D6" s="107">
        <f>ROUND(未収金及び長期延滞債権!D6/1000,0)</f>
        <v>0</v>
      </c>
      <c r="E6" s="107">
        <f>ROUND(未収金及び長期延滞債権!E6/1000,0)</f>
        <v>0</v>
      </c>
      <c r="F6" s="106"/>
      <c r="G6" s="101" t="str">
        <f>未収金及び長期延滞債権!G6</f>
        <v>-</v>
      </c>
      <c r="H6" s="107">
        <f>ROUND(未収金及び長期延滞債権!H6/1000,0)</f>
        <v>0</v>
      </c>
      <c r="I6" s="107">
        <f>ROUND(未収金及び長期延滞債権!I6/1000,0)</f>
        <v>0</v>
      </c>
    </row>
    <row r="7" spans="3:9" s="43" customFormat="1" ht="21" customHeight="1" thickBot="1" x14ac:dyDescent="0.25">
      <c r="C7" s="108" t="s">
        <v>65</v>
      </c>
      <c r="D7" s="109">
        <f>ROUND(未収金及び長期延滞債権!D7/1000,0)</f>
        <v>0</v>
      </c>
      <c r="E7" s="109">
        <f>ROUND(未収金及び長期延滞債権!E7/1000,0)</f>
        <v>0</v>
      </c>
      <c r="F7" s="106"/>
      <c r="G7" s="111" t="s">
        <v>65</v>
      </c>
      <c r="H7" s="109">
        <f>ROUND(未収金及び長期延滞債権!H7/1000,0)</f>
        <v>0</v>
      </c>
      <c r="I7" s="109">
        <f>ROUND(未収金及び長期延滞債権!I7/1000,0)</f>
        <v>0</v>
      </c>
    </row>
    <row r="8" spans="3:9" s="43" customFormat="1" ht="16.25" customHeight="1" thickTop="1" x14ac:dyDescent="0.2">
      <c r="C8" s="112" t="s">
        <v>66</v>
      </c>
      <c r="D8" s="113"/>
      <c r="E8" s="113"/>
      <c r="F8" s="106"/>
      <c r="G8" s="113" t="s">
        <v>66</v>
      </c>
      <c r="H8" s="113"/>
      <c r="I8" s="113"/>
    </row>
    <row r="9" spans="3:9" s="43" customFormat="1" ht="16.25" customHeight="1" x14ac:dyDescent="0.2">
      <c r="C9" s="66" t="s">
        <v>67</v>
      </c>
      <c r="D9" s="107"/>
      <c r="E9" s="107"/>
      <c r="F9" s="106"/>
      <c r="G9" s="107" t="s">
        <v>67</v>
      </c>
      <c r="H9" s="107"/>
      <c r="I9" s="107"/>
    </row>
    <row r="10" spans="3:9" s="43" customFormat="1" ht="21" customHeight="1" x14ac:dyDescent="0.2">
      <c r="C10" s="101" t="str">
        <f>未収金及び長期延滞債権!C10</f>
        <v>　村民税</v>
      </c>
      <c r="D10" s="76">
        <f>ROUND(未収金及び長期延滞債権!D10/1000,0)</f>
        <v>197</v>
      </c>
      <c r="E10" s="76">
        <f>ROUND(未収金及び長期延滞債権!E10/1000,0)</f>
        <v>0</v>
      </c>
      <c r="F10" s="106"/>
      <c r="G10" s="76" t="str">
        <f>C10</f>
        <v>　村民税</v>
      </c>
      <c r="H10" s="76">
        <f>ROUND(未収金及び長期延滞債権!H10/1000,0)</f>
        <v>171</v>
      </c>
      <c r="I10" s="76">
        <f>ROUND(未収金及び長期延滞債権!I10/1000,0)</f>
        <v>0</v>
      </c>
    </row>
    <row r="11" spans="3:9" s="43" customFormat="1" ht="21" customHeight="1" x14ac:dyDescent="0.2">
      <c r="C11" s="101" t="str">
        <f>未収金及び長期延滞債権!C11</f>
        <v>　固定資産税</v>
      </c>
      <c r="D11" s="76">
        <f>ROUND(未収金及び長期延滞債権!D11/1000,0)</f>
        <v>68</v>
      </c>
      <c r="E11" s="76">
        <f>ROUND(未収金及び長期延滞債権!E11/1000,0)</f>
        <v>0</v>
      </c>
      <c r="F11" s="106"/>
      <c r="G11" s="76" t="str">
        <f>C11</f>
        <v>　固定資産税</v>
      </c>
      <c r="H11" s="76">
        <f>ROUND(未収金及び長期延滞債権!H11/1000,0)</f>
        <v>161</v>
      </c>
      <c r="I11" s="76">
        <f>ROUND(未収金及び長期延滞債権!I11/1000,0)</f>
        <v>0</v>
      </c>
    </row>
    <row r="12" spans="3:9" s="43" customFormat="1" ht="21" customHeight="1" thickBot="1" x14ac:dyDescent="0.25">
      <c r="C12" s="108" t="s">
        <v>65</v>
      </c>
      <c r="D12" s="109">
        <f>ROUND(未収金及び長期延滞債権!D12/1000,0)</f>
        <v>265</v>
      </c>
      <c r="E12" s="109">
        <f>ROUND(未収金及び長期延滞債権!E12/1000,0)</f>
        <v>0</v>
      </c>
      <c r="F12" s="106"/>
      <c r="G12" s="111" t="s">
        <v>65</v>
      </c>
      <c r="H12" s="109">
        <f>ROUND(未収金及び長期延滞債権!H12/1000,0)</f>
        <v>332</v>
      </c>
      <c r="I12" s="109">
        <f>ROUND(未収金及び長期延滞債権!I12/1000,0)</f>
        <v>0</v>
      </c>
    </row>
    <row r="13" spans="3:9" s="43" customFormat="1" ht="21" customHeight="1" thickTop="1" x14ac:dyDescent="0.2">
      <c r="C13" s="114" t="s">
        <v>7</v>
      </c>
      <c r="D13" s="107">
        <f>ROUND(未収金及び長期延滞債権!D13/1000,0)</f>
        <v>265</v>
      </c>
      <c r="E13" s="107">
        <f>ROUND(未収金及び長期延滞債権!E13/1000,0)</f>
        <v>0</v>
      </c>
      <c r="F13" s="106"/>
      <c r="G13" s="115" t="s">
        <v>7</v>
      </c>
      <c r="H13" s="107">
        <f>ROUND(未収金及び長期延滞債権!H13/1000,0)</f>
        <v>332</v>
      </c>
      <c r="I13" s="107">
        <f>ROUND(未収金及び長期延滞債権!I13/1000,0)</f>
        <v>0</v>
      </c>
    </row>
    <row r="14" spans="3:9" s="43" customFormat="1" ht="21" customHeight="1" x14ac:dyDescent="0.2">
      <c r="C14" s="56"/>
      <c r="D14" s="57"/>
      <c r="E14" s="57"/>
      <c r="F14" s="55"/>
      <c r="G14" s="58"/>
      <c r="H14" s="57"/>
      <c r="I14" s="57"/>
    </row>
    <row r="15" spans="3:9" ht="6.75" customHeight="1" x14ac:dyDescent="0.2">
      <c r="C15" s="59"/>
      <c r="D15" s="60"/>
      <c r="E15" s="60"/>
      <c r="F15" s="41"/>
      <c r="G15" s="41"/>
      <c r="H15" s="41"/>
      <c r="I15" s="61"/>
    </row>
    <row r="16" spans="3:9" ht="18.75" customHeight="1" x14ac:dyDescent="0.2">
      <c r="D16" s="41"/>
      <c r="E16" s="41"/>
      <c r="F16" s="41"/>
      <c r="G16" s="41"/>
      <c r="H16" s="41"/>
      <c r="I16" s="61"/>
    </row>
    <row r="17" spans="4:7" x14ac:dyDescent="0.2">
      <c r="D17" s="62"/>
      <c r="E17" s="62"/>
      <c r="F17" s="62"/>
      <c r="G17" s="62"/>
    </row>
  </sheetData>
  <phoneticPr fontId="6"/>
  <pageMargins left="0.59055118110236227" right="0.11811023622047245" top="0.47244094488188981" bottom="0.59055118110236227" header="0.31496062992125984" footer="0.31496062992125984"/>
  <pageSetup paperSize="9" scale="105" orientation="landscape" r:id="rId1"/>
  <rowBreaks count="1" manualBreakCount="1">
    <brk id="14" min="1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B1:L32"/>
  <sheetViews>
    <sheetView view="pageBreakPreview" zoomScale="90" zoomScaleNormal="100" zoomScaleSheetLayoutView="90" workbookViewId="0">
      <selection activeCell="F11" sqref="F11"/>
    </sheetView>
  </sheetViews>
  <sheetFormatPr defaultColWidth="9" defaultRowHeight="13" x14ac:dyDescent="0.2"/>
  <cols>
    <col min="1" max="1" width="2.54296875" style="40" customWidth="1"/>
    <col min="2" max="2" width="27.26953125" style="40" customWidth="1"/>
    <col min="3" max="3" width="15" style="40" bestFit="1" customWidth="1"/>
    <col min="4" max="4" width="18.36328125" style="40" customWidth="1"/>
    <col min="5" max="6" width="15" style="40" bestFit="1" customWidth="1"/>
    <col min="7" max="8" width="13.36328125" style="40" bestFit="1" customWidth="1"/>
    <col min="9" max="9" width="12.81640625" style="40" bestFit="1" customWidth="1"/>
    <col min="10" max="11" width="15.54296875" style="40" bestFit="1" customWidth="1"/>
    <col min="12" max="12" width="11.453125" style="40" bestFit="1" customWidth="1"/>
    <col min="13" max="13" width="0.6328125" style="40" customWidth="1"/>
    <col min="14" max="14" width="5.36328125" style="40" customWidth="1"/>
    <col min="15" max="16384" width="9" style="40"/>
  </cols>
  <sheetData>
    <row r="1" spans="2:12" ht="16.5" customHeight="1" x14ac:dyDescent="0.2"/>
    <row r="2" spans="2:12" ht="14" x14ac:dyDescent="0.2">
      <c r="B2" s="116" t="s">
        <v>68</v>
      </c>
    </row>
    <row r="3" spans="2:12" ht="14" x14ac:dyDescent="0.2">
      <c r="B3" s="116" t="s">
        <v>69</v>
      </c>
      <c r="C3" s="49"/>
      <c r="D3" s="50"/>
      <c r="E3" s="50"/>
      <c r="F3" s="50"/>
      <c r="G3" s="50"/>
      <c r="H3" s="50"/>
      <c r="I3" s="50"/>
      <c r="J3" s="50"/>
      <c r="K3" s="50"/>
      <c r="L3" s="117" t="s">
        <v>162</v>
      </c>
    </row>
    <row r="4" spans="2:12" ht="15.9" customHeight="1" x14ac:dyDescent="0.2">
      <c r="B4" s="231" t="s">
        <v>53</v>
      </c>
      <c r="C4" s="229" t="s">
        <v>70</v>
      </c>
      <c r="D4" s="178"/>
      <c r="E4" s="234" t="s">
        <v>71</v>
      </c>
      <c r="F4" s="231" t="s">
        <v>72</v>
      </c>
      <c r="G4" s="231" t="s">
        <v>73</v>
      </c>
      <c r="H4" s="231" t="s">
        <v>74</v>
      </c>
      <c r="I4" s="229" t="s">
        <v>75</v>
      </c>
      <c r="J4" s="179"/>
      <c r="K4" s="180"/>
      <c r="L4" s="231" t="s">
        <v>76</v>
      </c>
    </row>
    <row r="5" spans="2:12" ht="30" customHeight="1" x14ac:dyDescent="0.2">
      <c r="B5" s="233"/>
      <c r="C5" s="232"/>
      <c r="D5" s="181" t="s">
        <v>77</v>
      </c>
      <c r="E5" s="235"/>
      <c r="F5" s="232"/>
      <c r="G5" s="232"/>
      <c r="H5" s="232"/>
      <c r="I5" s="230"/>
      <c r="J5" s="182" t="s">
        <v>78</v>
      </c>
      <c r="K5" s="182" t="s">
        <v>79</v>
      </c>
      <c r="L5" s="232"/>
    </row>
    <row r="6" spans="2:12" ht="30.65" customHeight="1" x14ac:dyDescent="0.2">
      <c r="B6" s="118" t="s">
        <v>80</v>
      </c>
      <c r="C6" s="119"/>
      <c r="D6" s="120"/>
      <c r="E6" s="121"/>
      <c r="F6" s="122"/>
      <c r="G6" s="122"/>
      <c r="H6" s="122"/>
      <c r="I6" s="122"/>
      <c r="J6" s="122"/>
      <c r="K6" s="122"/>
      <c r="L6" s="122"/>
    </row>
    <row r="7" spans="2:12" ht="30.65" customHeight="1" x14ac:dyDescent="0.2">
      <c r="B7" s="118" t="s">
        <v>81</v>
      </c>
      <c r="C7" s="119">
        <v>10300000</v>
      </c>
      <c r="D7" s="120">
        <v>0</v>
      </c>
      <c r="E7" s="121">
        <v>0</v>
      </c>
      <c r="F7" s="122">
        <v>0</v>
      </c>
      <c r="G7" s="123">
        <v>0</v>
      </c>
      <c r="H7" s="122">
        <v>10300000</v>
      </c>
      <c r="I7" s="123">
        <v>0</v>
      </c>
      <c r="J7" s="123">
        <v>0</v>
      </c>
      <c r="K7" s="123">
        <v>0</v>
      </c>
      <c r="L7" s="122">
        <v>0</v>
      </c>
    </row>
    <row r="8" spans="2:12" ht="30.65" customHeight="1" x14ac:dyDescent="0.2">
      <c r="B8" s="118" t="s">
        <v>82</v>
      </c>
      <c r="C8" s="119">
        <v>119175146</v>
      </c>
      <c r="D8" s="120">
        <v>7033627</v>
      </c>
      <c r="E8" s="121">
        <v>119175146</v>
      </c>
      <c r="F8" s="122">
        <v>0</v>
      </c>
      <c r="G8" s="123">
        <v>0</v>
      </c>
      <c r="H8" s="122">
        <v>0</v>
      </c>
      <c r="I8" s="123">
        <v>0</v>
      </c>
      <c r="J8" s="123">
        <v>0</v>
      </c>
      <c r="K8" s="123">
        <v>0</v>
      </c>
      <c r="L8" s="123">
        <v>0</v>
      </c>
    </row>
    <row r="9" spans="2:12" ht="30.65" customHeight="1" x14ac:dyDescent="0.2">
      <c r="B9" s="118" t="s">
        <v>83</v>
      </c>
      <c r="C9" s="119">
        <v>213685398</v>
      </c>
      <c r="D9" s="120">
        <v>13519916</v>
      </c>
      <c r="E9" s="121">
        <v>33103568</v>
      </c>
      <c r="F9" s="123">
        <v>0</v>
      </c>
      <c r="G9" s="123">
        <v>79818200</v>
      </c>
      <c r="H9" s="123">
        <v>100763630</v>
      </c>
      <c r="I9" s="123">
        <v>0</v>
      </c>
      <c r="J9" s="123">
        <v>0</v>
      </c>
      <c r="K9" s="123">
        <v>0</v>
      </c>
      <c r="L9" s="123">
        <v>0</v>
      </c>
    </row>
    <row r="10" spans="2:12" ht="30.65" customHeight="1" x14ac:dyDescent="0.2">
      <c r="B10" s="118" t="s">
        <v>84</v>
      </c>
      <c r="C10" s="119">
        <v>3015695</v>
      </c>
      <c r="D10" s="120">
        <v>746040</v>
      </c>
      <c r="E10" s="121">
        <v>3015695</v>
      </c>
      <c r="F10" s="122">
        <v>0</v>
      </c>
      <c r="G10" s="122">
        <v>0</v>
      </c>
      <c r="H10" s="122">
        <v>0</v>
      </c>
      <c r="I10" s="123">
        <v>0</v>
      </c>
      <c r="J10" s="123">
        <v>0</v>
      </c>
      <c r="K10" s="123">
        <v>0</v>
      </c>
      <c r="L10" s="122">
        <v>0</v>
      </c>
    </row>
    <row r="11" spans="2:12" ht="30.65" customHeight="1" x14ac:dyDescent="0.2">
      <c r="B11" s="118" t="s">
        <v>85</v>
      </c>
      <c r="C11" s="119">
        <v>5155568</v>
      </c>
      <c r="D11" s="120">
        <v>458286</v>
      </c>
      <c r="E11" s="121">
        <v>0</v>
      </c>
      <c r="F11" s="122">
        <v>2900000</v>
      </c>
      <c r="G11" s="122">
        <v>2255568</v>
      </c>
      <c r="H11" s="122">
        <v>0</v>
      </c>
      <c r="I11" s="123">
        <v>0</v>
      </c>
      <c r="J11" s="123">
        <v>0</v>
      </c>
      <c r="K11" s="123">
        <v>0</v>
      </c>
      <c r="L11" s="122">
        <v>0</v>
      </c>
    </row>
    <row r="12" spans="2:12" ht="30.65" customHeight="1" x14ac:dyDescent="0.2">
      <c r="B12" s="118" t="s">
        <v>86</v>
      </c>
      <c r="C12" s="119">
        <v>2106589842</v>
      </c>
      <c r="D12" s="120">
        <v>290216800</v>
      </c>
      <c r="E12" s="121">
        <v>1929912547</v>
      </c>
      <c r="F12" s="122">
        <v>152853773</v>
      </c>
      <c r="G12" s="123">
        <v>0</v>
      </c>
      <c r="H12" s="123">
        <v>23823522</v>
      </c>
      <c r="I12" s="123">
        <v>0</v>
      </c>
      <c r="J12" s="123">
        <v>0</v>
      </c>
      <c r="K12" s="123">
        <v>0</v>
      </c>
      <c r="L12" s="122">
        <v>0</v>
      </c>
    </row>
    <row r="13" spans="2:12" ht="30.65" customHeight="1" x14ac:dyDescent="0.2">
      <c r="B13" s="118" t="s">
        <v>87</v>
      </c>
      <c r="C13" s="119"/>
      <c r="D13" s="120"/>
      <c r="E13" s="121"/>
      <c r="F13" s="122"/>
      <c r="G13" s="122"/>
      <c r="H13" s="122"/>
      <c r="I13" s="122"/>
      <c r="J13" s="122"/>
      <c r="K13" s="122"/>
      <c r="L13" s="122"/>
    </row>
    <row r="14" spans="2:12" ht="30.65" customHeight="1" x14ac:dyDescent="0.2">
      <c r="B14" s="118" t="s">
        <v>88</v>
      </c>
      <c r="C14" s="119">
        <v>272703295</v>
      </c>
      <c r="D14" s="120">
        <v>31557265</v>
      </c>
      <c r="E14" s="121">
        <v>4886907</v>
      </c>
      <c r="F14" s="122">
        <v>0</v>
      </c>
      <c r="G14" s="122">
        <v>132259178</v>
      </c>
      <c r="H14" s="123">
        <v>135557210</v>
      </c>
      <c r="I14" s="123">
        <v>0</v>
      </c>
      <c r="J14" s="123">
        <v>0</v>
      </c>
      <c r="K14" s="123">
        <v>0</v>
      </c>
      <c r="L14" s="123">
        <v>0</v>
      </c>
    </row>
    <row r="15" spans="2:12" ht="30.65" customHeight="1" x14ac:dyDescent="0.2">
      <c r="B15" s="118" t="s">
        <v>89</v>
      </c>
      <c r="C15" s="119">
        <v>821922</v>
      </c>
      <c r="D15" s="120">
        <v>96926</v>
      </c>
      <c r="E15" s="121">
        <v>821922</v>
      </c>
      <c r="F15" s="123">
        <v>0</v>
      </c>
      <c r="G15" s="123">
        <v>0</v>
      </c>
      <c r="H15" s="122">
        <v>0</v>
      </c>
      <c r="I15" s="123">
        <v>0</v>
      </c>
      <c r="J15" s="123">
        <v>0</v>
      </c>
      <c r="K15" s="123">
        <v>0</v>
      </c>
      <c r="L15" s="123">
        <v>0</v>
      </c>
    </row>
    <row r="16" spans="2:12" ht="30.65" customHeight="1" x14ac:dyDescent="0.2">
      <c r="B16" s="118" t="s">
        <v>90</v>
      </c>
      <c r="C16" s="119">
        <v>0</v>
      </c>
      <c r="D16" s="124">
        <v>0</v>
      </c>
      <c r="E16" s="125">
        <v>0</v>
      </c>
      <c r="F16" s="125">
        <v>0</v>
      </c>
      <c r="G16" s="125">
        <v>0</v>
      </c>
      <c r="H16" s="125">
        <v>0</v>
      </c>
      <c r="I16" s="123">
        <v>0</v>
      </c>
      <c r="J16" s="123">
        <v>0</v>
      </c>
      <c r="K16" s="123">
        <v>0</v>
      </c>
      <c r="L16" s="123">
        <v>0</v>
      </c>
    </row>
    <row r="17" spans="2:12" ht="30.65" customHeight="1" x14ac:dyDescent="0.2">
      <c r="B17" s="118" t="s">
        <v>91</v>
      </c>
      <c r="C17" s="119">
        <v>0</v>
      </c>
      <c r="D17" s="120">
        <v>0</v>
      </c>
      <c r="E17" s="121">
        <v>0</v>
      </c>
      <c r="F17" s="123">
        <v>0</v>
      </c>
      <c r="G17" s="123">
        <v>0</v>
      </c>
      <c r="H17" s="123">
        <v>0</v>
      </c>
      <c r="I17" s="123">
        <v>0</v>
      </c>
      <c r="J17" s="123">
        <v>0</v>
      </c>
      <c r="K17" s="123">
        <v>0</v>
      </c>
      <c r="L17" s="123">
        <v>0</v>
      </c>
    </row>
    <row r="18" spans="2:12" ht="30.65" customHeight="1" x14ac:dyDescent="0.2">
      <c r="B18" s="126" t="s">
        <v>39</v>
      </c>
      <c r="C18" s="127">
        <f t="shared" ref="C18:L18" si="0">SUM(C7:C17)</f>
        <v>2731446866</v>
      </c>
      <c r="D18" s="120">
        <f t="shared" si="0"/>
        <v>343628860</v>
      </c>
      <c r="E18" s="121">
        <f t="shared" si="0"/>
        <v>2090915785</v>
      </c>
      <c r="F18" s="122">
        <f t="shared" si="0"/>
        <v>155753773</v>
      </c>
      <c r="G18" s="122">
        <f t="shared" si="0"/>
        <v>214332946</v>
      </c>
      <c r="H18" s="122">
        <f t="shared" si="0"/>
        <v>270444362</v>
      </c>
      <c r="I18" s="122">
        <f t="shared" si="0"/>
        <v>0</v>
      </c>
      <c r="J18" s="122">
        <f t="shared" si="0"/>
        <v>0</v>
      </c>
      <c r="K18" s="122">
        <f t="shared" si="0"/>
        <v>0</v>
      </c>
      <c r="L18" s="122">
        <f t="shared" si="0"/>
        <v>0</v>
      </c>
    </row>
    <row r="19" spans="2:12" ht="24.9" customHeight="1" x14ac:dyDescent="0.2">
      <c r="B19" s="51"/>
      <c r="C19" s="49"/>
      <c r="D19" s="49"/>
      <c r="E19" s="49"/>
      <c r="F19" s="49"/>
      <c r="G19" s="49"/>
      <c r="H19" s="49"/>
      <c r="I19" s="49"/>
      <c r="J19" s="49"/>
      <c r="K19" s="49"/>
      <c r="L19" s="49"/>
    </row>
    <row r="20" spans="2:12" ht="24.9" customHeight="1" x14ac:dyDescent="0.2">
      <c r="B20" s="51"/>
      <c r="C20" s="49"/>
      <c r="D20" s="49"/>
      <c r="E20" s="49"/>
      <c r="F20" s="49"/>
      <c r="G20" s="49"/>
      <c r="H20" s="49"/>
      <c r="I20" s="49"/>
      <c r="J20" s="49"/>
      <c r="K20" s="49"/>
      <c r="L20" s="49"/>
    </row>
    <row r="21" spans="2:12" ht="3.75" customHeight="1" x14ac:dyDescent="0.2"/>
    <row r="22" spans="2:12" ht="12" customHeight="1" x14ac:dyDescent="0.2"/>
    <row r="32" spans="2:12" ht="24.75" customHeight="1" x14ac:dyDescent="0.2"/>
  </sheetData>
  <mergeCells count="8">
    <mergeCell ref="I4:I5"/>
    <mergeCell ref="L4:L5"/>
    <mergeCell ref="B4:B5"/>
    <mergeCell ref="C4:C5"/>
    <mergeCell ref="E4:E5"/>
    <mergeCell ref="F4:F5"/>
    <mergeCell ref="G4:G5"/>
    <mergeCell ref="H4:H5"/>
  </mergeCells>
  <phoneticPr fontId="6"/>
  <printOptions horizontalCentered="1"/>
  <pageMargins left="0.11811023622047245" right="0.78740157480314965" top="0.74803149606299213" bottom="0.15748031496062992" header="0.31496062992125984" footer="0.31496062992125984"/>
  <pageSetup paperSize="9"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9" tint="0.39997558519241921"/>
  </sheetPr>
  <dimension ref="B1:L32"/>
  <sheetViews>
    <sheetView view="pageBreakPreview" zoomScaleNormal="100" zoomScaleSheetLayoutView="100" workbookViewId="0">
      <selection activeCell="E7" sqref="E7"/>
    </sheetView>
  </sheetViews>
  <sheetFormatPr defaultColWidth="9" defaultRowHeight="13" x14ac:dyDescent="0.2"/>
  <cols>
    <col min="1" max="1" width="4.36328125" style="40" customWidth="1"/>
    <col min="2" max="2" width="31.81640625" style="40" bestFit="1" customWidth="1"/>
    <col min="3" max="3" width="12.81640625" style="40" bestFit="1" customWidth="1"/>
    <col min="4" max="4" width="18.81640625" style="40" bestFit="1" customWidth="1"/>
    <col min="5" max="5" width="10.54296875" style="40" bestFit="1" customWidth="1"/>
    <col min="6" max="6" width="15" style="40" bestFit="1" customWidth="1"/>
    <col min="7" max="8" width="10.54296875" style="40" bestFit="1" customWidth="1"/>
    <col min="9" max="9" width="12.81640625" style="40" bestFit="1" customWidth="1"/>
    <col min="10" max="11" width="15.54296875" style="40" bestFit="1" customWidth="1"/>
    <col min="12" max="12" width="13.54296875" style="40" bestFit="1" customWidth="1"/>
    <col min="13" max="13" width="0.6328125" style="40" customWidth="1"/>
    <col min="14" max="14" width="5.36328125" style="40" customWidth="1"/>
    <col min="15" max="16384" width="9" style="40"/>
  </cols>
  <sheetData>
    <row r="1" spans="2:12" ht="16.5" customHeight="1" x14ac:dyDescent="0.2"/>
    <row r="2" spans="2:12" ht="14" x14ac:dyDescent="0.2">
      <c r="B2" s="116" t="s">
        <v>68</v>
      </c>
    </row>
    <row r="3" spans="2:12" ht="14" x14ac:dyDescent="0.2">
      <c r="B3" s="116" t="s">
        <v>69</v>
      </c>
      <c r="C3" s="49"/>
      <c r="D3" s="50"/>
      <c r="E3" s="50"/>
      <c r="F3" s="50"/>
      <c r="G3" s="50"/>
      <c r="H3" s="50"/>
      <c r="I3" s="50"/>
      <c r="J3" s="50"/>
      <c r="K3" s="50"/>
      <c r="L3" s="117" t="s">
        <v>167</v>
      </c>
    </row>
    <row r="4" spans="2:12" ht="15.9" customHeight="1" x14ac:dyDescent="0.2">
      <c r="B4" s="231" t="s">
        <v>53</v>
      </c>
      <c r="C4" s="229" t="s">
        <v>70</v>
      </c>
      <c r="D4" s="178"/>
      <c r="E4" s="234" t="s">
        <v>71</v>
      </c>
      <c r="F4" s="231" t="s">
        <v>72</v>
      </c>
      <c r="G4" s="231" t="s">
        <v>73</v>
      </c>
      <c r="H4" s="231" t="s">
        <v>74</v>
      </c>
      <c r="I4" s="229" t="s">
        <v>75</v>
      </c>
      <c r="J4" s="179"/>
      <c r="K4" s="180"/>
      <c r="L4" s="231" t="s">
        <v>76</v>
      </c>
    </row>
    <row r="5" spans="2:12" ht="32.4" customHeight="1" x14ac:dyDescent="0.2">
      <c r="B5" s="233"/>
      <c r="C5" s="232"/>
      <c r="D5" s="181" t="s">
        <v>77</v>
      </c>
      <c r="E5" s="235"/>
      <c r="F5" s="232"/>
      <c r="G5" s="232"/>
      <c r="H5" s="232"/>
      <c r="I5" s="230"/>
      <c r="J5" s="182" t="s">
        <v>78</v>
      </c>
      <c r="K5" s="182" t="s">
        <v>79</v>
      </c>
      <c r="L5" s="232"/>
    </row>
    <row r="6" spans="2:12" ht="29.4" customHeight="1" x14ac:dyDescent="0.2">
      <c r="B6" s="118" t="s">
        <v>80</v>
      </c>
      <c r="C6" s="119"/>
      <c r="D6" s="120"/>
      <c r="E6" s="121"/>
      <c r="F6" s="122"/>
      <c r="G6" s="122"/>
      <c r="H6" s="122"/>
      <c r="I6" s="122"/>
      <c r="J6" s="122"/>
      <c r="K6" s="122"/>
      <c r="L6" s="122"/>
    </row>
    <row r="7" spans="2:12" ht="29.4" customHeight="1" x14ac:dyDescent="0.2">
      <c r="B7" s="118" t="s">
        <v>81</v>
      </c>
      <c r="C7" s="119">
        <f>ROUND('地方債（借入先別）'!C7/1000,0)</f>
        <v>10300</v>
      </c>
      <c r="D7" s="120">
        <f>ROUND('地方債（借入先別）'!D7/1000,0)</f>
        <v>0</v>
      </c>
      <c r="E7" s="121">
        <f>ROUND('地方債（借入先別）'!E7/1000,0)</f>
        <v>0</v>
      </c>
      <c r="F7" s="122">
        <f>ROUND('地方債（借入先別）'!F7/1000,0)</f>
        <v>0</v>
      </c>
      <c r="G7" s="122">
        <f>ROUND('地方債（借入先別）'!G7/1000,0)</f>
        <v>0</v>
      </c>
      <c r="H7" s="122">
        <f>ROUND('地方債（借入先別）'!H7/1000,0)</f>
        <v>10300</v>
      </c>
      <c r="I7" s="122">
        <f>ROUND('地方債（借入先別）'!I7/1000,0)</f>
        <v>0</v>
      </c>
      <c r="J7" s="122">
        <f>ROUND('地方債（借入先別）'!J7/1000,0)</f>
        <v>0</v>
      </c>
      <c r="K7" s="122">
        <f>ROUND('地方債（借入先別）'!K7/1000,0)</f>
        <v>0</v>
      </c>
      <c r="L7" s="122">
        <f>ROUND('地方債（借入先別）'!L7/1000,0)</f>
        <v>0</v>
      </c>
    </row>
    <row r="8" spans="2:12" ht="29.4" customHeight="1" x14ac:dyDescent="0.2">
      <c r="B8" s="118" t="s">
        <v>82</v>
      </c>
      <c r="C8" s="119">
        <f>ROUND('地方債（借入先別）'!C8/1000,0)</f>
        <v>119175</v>
      </c>
      <c r="D8" s="120">
        <f>ROUND('地方債（借入先別）'!D8/1000,0)</f>
        <v>7034</v>
      </c>
      <c r="E8" s="121">
        <f>ROUND('地方債（借入先別）'!E8/1000,0)</f>
        <v>119175</v>
      </c>
      <c r="F8" s="122">
        <f>ROUND('地方債（借入先別）'!F8/1000,0)</f>
        <v>0</v>
      </c>
      <c r="G8" s="122">
        <f>ROUND('地方債（借入先別）'!G8/1000,0)</f>
        <v>0</v>
      </c>
      <c r="H8" s="122">
        <f>ROUND('地方債（借入先別）'!H8/1000,0)</f>
        <v>0</v>
      </c>
      <c r="I8" s="122">
        <f>ROUND('地方債（借入先別）'!I8/1000,0)</f>
        <v>0</v>
      </c>
      <c r="J8" s="122">
        <f>ROUND('地方債（借入先別）'!J8/1000,0)</f>
        <v>0</v>
      </c>
      <c r="K8" s="122">
        <f>ROUND('地方債（借入先別）'!K8/1000,0)</f>
        <v>0</v>
      </c>
      <c r="L8" s="122">
        <f>ROUND('地方債（借入先別）'!L8/1000,0)</f>
        <v>0</v>
      </c>
    </row>
    <row r="9" spans="2:12" ht="29.4" customHeight="1" x14ac:dyDescent="0.2">
      <c r="B9" s="118" t="s">
        <v>83</v>
      </c>
      <c r="C9" s="119">
        <f>ROUND('地方債（借入先別）'!C9/1000,0)</f>
        <v>213685</v>
      </c>
      <c r="D9" s="120">
        <f>ROUND('地方債（借入先別）'!D9/1000,0)</f>
        <v>13520</v>
      </c>
      <c r="E9" s="121">
        <f>ROUND('地方債（借入先別）'!E9/1000,0)</f>
        <v>33104</v>
      </c>
      <c r="F9" s="122">
        <f>ROUND('地方債（借入先別）'!F9/1000,0)</f>
        <v>0</v>
      </c>
      <c r="G9" s="122">
        <f>ROUND('地方債（借入先別）'!G9/1000,0)</f>
        <v>79818</v>
      </c>
      <c r="H9" s="122">
        <f>ROUND('地方債（借入先別）'!H9/1000,0)</f>
        <v>100764</v>
      </c>
      <c r="I9" s="122">
        <f>ROUND('地方債（借入先別）'!I9/1000,0)</f>
        <v>0</v>
      </c>
      <c r="J9" s="122">
        <f>ROUND('地方債（借入先別）'!J9/1000,0)</f>
        <v>0</v>
      </c>
      <c r="K9" s="122">
        <f>ROUND('地方債（借入先別）'!K9/1000,0)</f>
        <v>0</v>
      </c>
      <c r="L9" s="122">
        <f>ROUND('地方債（借入先別）'!L9/1000,0)</f>
        <v>0</v>
      </c>
    </row>
    <row r="10" spans="2:12" ht="29.4" customHeight="1" x14ac:dyDescent="0.2">
      <c r="B10" s="118" t="s">
        <v>84</v>
      </c>
      <c r="C10" s="119">
        <f>ROUND('地方債（借入先別）'!C10/1000,0)</f>
        <v>3016</v>
      </c>
      <c r="D10" s="120">
        <f>ROUND('地方債（借入先別）'!D10/1000,0)</f>
        <v>746</v>
      </c>
      <c r="E10" s="121">
        <f>ROUND('地方債（借入先別）'!E10/1000,0)</f>
        <v>3016</v>
      </c>
      <c r="F10" s="122">
        <f>ROUND('地方債（借入先別）'!F10/1000,0)</f>
        <v>0</v>
      </c>
      <c r="G10" s="122">
        <f>ROUND('地方債（借入先別）'!G10/1000,0)</f>
        <v>0</v>
      </c>
      <c r="H10" s="122">
        <f>ROUND('地方債（借入先別）'!H10/1000,0)</f>
        <v>0</v>
      </c>
      <c r="I10" s="122">
        <f>ROUND('地方債（借入先別）'!I10/1000,0)</f>
        <v>0</v>
      </c>
      <c r="J10" s="122">
        <f>ROUND('地方債（借入先別）'!J10/1000,0)</f>
        <v>0</v>
      </c>
      <c r="K10" s="122">
        <f>ROUND('地方債（借入先別）'!K10/1000,0)</f>
        <v>0</v>
      </c>
      <c r="L10" s="122">
        <f>ROUND('地方債（借入先別）'!L10/1000,0)</f>
        <v>0</v>
      </c>
    </row>
    <row r="11" spans="2:12" ht="29.4" customHeight="1" x14ac:dyDescent="0.2">
      <c r="B11" s="118" t="s">
        <v>85</v>
      </c>
      <c r="C11" s="119">
        <f>ROUND('地方債（借入先別）'!C11/1000,0)</f>
        <v>5156</v>
      </c>
      <c r="D11" s="120">
        <f>ROUND('地方債（借入先別）'!D11/1000,0)</f>
        <v>458</v>
      </c>
      <c r="E11" s="121">
        <f>ROUND('地方債（借入先別）'!E11/1000,0)</f>
        <v>0</v>
      </c>
      <c r="F11" s="122">
        <f>ROUND('地方債（借入先別）'!F11/1000,0)</f>
        <v>2900</v>
      </c>
      <c r="G11" s="122">
        <f>ROUND('地方債（借入先別）'!G11/1000,0)</f>
        <v>2256</v>
      </c>
      <c r="H11" s="122">
        <f>ROUND('地方債（借入先別）'!H11/1000,0)</f>
        <v>0</v>
      </c>
      <c r="I11" s="122">
        <f>ROUND('地方債（借入先別）'!I11/1000,0)</f>
        <v>0</v>
      </c>
      <c r="J11" s="122">
        <f>ROUND('地方債（借入先別）'!J11/1000,0)</f>
        <v>0</v>
      </c>
      <c r="K11" s="122">
        <f>ROUND('地方債（借入先別）'!K11/1000,0)</f>
        <v>0</v>
      </c>
      <c r="L11" s="122">
        <f>ROUND('地方債（借入先別）'!L11/1000,0)</f>
        <v>0</v>
      </c>
    </row>
    <row r="12" spans="2:12" ht="29.4" customHeight="1" x14ac:dyDescent="0.2">
      <c r="B12" s="118" t="s">
        <v>86</v>
      </c>
      <c r="C12" s="119">
        <f>ROUND('地方債（借入先別）'!C12/1000,0)</f>
        <v>2106590</v>
      </c>
      <c r="D12" s="120">
        <f>ROUND('地方債（借入先別）'!D12/1000,0)</f>
        <v>290217</v>
      </c>
      <c r="E12" s="121">
        <f>ROUND('地方債（借入先別）'!E12/1000,0)</f>
        <v>1929913</v>
      </c>
      <c r="F12" s="122">
        <f>ROUND('地方債（借入先別）'!F12/1000,0)</f>
        <v>152854</v>
      </c>
      <c r="G12" s="122">
        <f>ROUND('地方債（借入先別）'!G12/1000,0)</f>
        <v>0</v>
      </c>
      <c r="H12" s="122">
        <f>ROUND('地方債（借入先別）'!H12/1000,0)</f>
        <v>23824</v>
      </c>
      <c r="I12" s="122">
        <f>ROUND('地方債（借入先別）'!I12/1000,0)</f>
        <v>0</v>
      </c>
      <c r="J12" s="122">
        <f>ROUND('地方債（借入先別）'!J12/1000,0)</f>
        <v>0</v>
      </c>
      <c r="K12" s="122">
        <f>ROUND('地方債（借入先別）'!K12/1000,0)</f>
        <v>0</v>
      </c>
      <c r="L12" s="122">
        <f>ROUND('地方債（借入先別）'!L12/1000,0)</f>
        <v>0</v>
      </c>
    </row>
    <row r="13" spans="2:12" ht="29.4" customHeight="1" x14ac:dyDescent="0.2">
      <c r="B13" s="118" t="s">
        <v>87</v>
      </c>
      <c r="C13" s="119"/>
      <c r="D13" s="120"/>
      <c r="E13" s="121"/>
      <c r="F13" s="122"/>
      <c r="G13" s="122"/>
      <c r="H13" s="122"/>
      <c r="I13" s="122"/>
      <c r="J13" s="122"/>
      <c r="K13" s="122"/>
      <c r="L13" s="122"/>
    </row>
    <row r="14" spans="2:12" ht="29.4" customHeight="1" x14ac:dyDescent="0.2">
      <c r="B14" s="118" t="s">
        <v>88</v>
      </c>
      <c r="C14" s="119">
        <f>ROUND('地方債（借入先別）'!C14/1000,0)</f>
        <v>272703</v>
      </c>
      <c r="D14" s="120">
        <f>ROUND('地方債（借入先別）'!D14/1000,0)</f>
        <v>31557</v>
      </c>
      <c r="E14" s="121">
        <f>ROUND('地方債（借入先別）'!E14/1000,0)</f>
        <v>4887</v>
      </c>
      <c r="F14" s="122">
        <f>ROUND('地方債（借入先別）'!F14/1000,0)</f>
        <v>0</v>
      </c>
      <c r="G14" s="122">
        <f>ROUND('地方債（借入先別）'!G14/1000,0)</f>
        <v>132259</v>
      </c>
      <c r="H14" s="122">
        <f>ROUND('地方債（借入先別）'!H14/1000,0)</f>
        <v>135557</v>
      </c>
      <c r="I14" s="122">
        <f>ROUND('地方債（借入先別）'!I14/1000,0)</f>
        <v>0</v>
      </c>
      <c r="J14" s="122">
        <f>ROUND('地方債（借入先別）'!J14/1000,0)</f>
        <v>0</v>
      </c>
      <c r="K14" s="122">
        <f>ROUND('地方債（借入先別）'!K14/1000,0)</f>
        <v>0</v>
      </c>
      <c r="L14" s="122">
        <f>ROUND('地方債（借入先別）'!L14/1000,0)</f>
        <v>0</v>
      </c>
    </row>
    <row r="15" spans="2:12" ht="29.4" customHeight="1" x14ac:dyDescent="0.2">
      <c r="B15" s="118" t="s">
        <v>89</v>
      </c>
      <c r="C15" s="119">
        <f>ROUND('地方債（借入先別）'!C15/1000,0)</f>
        <v>822</v>
      </c>
      <c r="D15" s="120">
        <f>ROUND('地方債（借入先別）'!D15/1000,0)</f>
        <v>97</v>
      </c>
      <c r="E15" s="121">
        <f>ROUND('地方債（借入先別）'!E15/1000,0)</f>
        <v>822</v>
      </c>
      <c r="F15" s="122">
        <f>ROUND('地方債（借入先別）'!F15/1000,0)</f>
        <v>0</v>
      </c>
      <c r="G15" s="122">
        <f>ROUND('地方債（借入先別）'!G15/1000,0)</f>
        <v>0</v>
      </c>
      <c r="H15" s="122">
        <f>ROUND('地方債（借入先別）'!H15/1000,0)</f>
        <v>0</v>
      </c>
      <c r="I15" s="122">
        <f>ROUND('地方債（借入先別）'!I15/1000,0)</f>
        <v>0</v>
      </c>
      <c r="J15" s="122">
        <f>ROUND('地方債（借入先別）'!J15/1000,0)</f>
        <v>0</v>
      </c>
      <c r="K15" s="122">
        <f>ROUND('地方債（借入先別）'!K15/1000,0)</f>
        <v>0</v>
      </c>
      <c r="L15" s="122">
        <f>ROUND('地方債（借入先別）'!L15/1000,0)</f>
        <v>0</v>
      </c>
    </row>
    <row r="16" spans="2:12" ht="29.4" customHeight="1" x14ac:dyDescent="0.2">
      <c r="B16" s="118" t="s">
        <v>90</v>
      </c>
      <c r="C16" s="119">
        <f>ROUND('地方債（借入先別）'!C16/1000,0)</f>
        <v>0</v>
      </c>
      <c r="D16" s="120">
        <f>ROUND('地方債（借入先別）'!D16/1000,0)</f>
        <v>0</v>
      </c>
      <c r="E16" s="121">
        <f>ROUND('地方債（借入先別）'!E16/1000,0)</f>
        <v>0</v>
      </c>
      <c r="F16" s="122">
        <f>ROUND('地方債（借入先別）'!F16/1000,0)</f>
        <v>0</v>
      </c>
      <c r="G16" s="122">
        <f>ROUND('地方債（借入先別）'!G16/1000,0)</f>
        <v>0</v>
      </c>
      <c r="H16" s="122">
        <f>ROUND('地方債（借入先別）'!H16/1000,0)</f>
        <v>0</v>
      </c>
      <c r="I16" s="122">
        <f>ROUND('地方債（借入先別）'!I16/1000,0)</f>
        <v>0</v>
      </c>
      <c r="J16" s="122">
        <f>ROUND('地方債（借入先別）'!J16/1000,0)</f>
        <v>0</v>
      </c>
      <c r="K16" s="122">
        <f>ROUND('地方債（借入先別）'!K16/1000,0)</f>
        <v>0</v>
      </c>
      <c r="L16" s="122">
        <f>ROUND('地方債（借入先別）'!L16/1000,0)</f>
        <v>0</v>
      </c>
    </row>
    <row r="17" spans="2:12" ht="29.4" customHeight="1" x14ac:dyDescent="0.2">
      <c r="B17" s="118" t="s">
        <v>91</v>
      </c>
      <c r="C17" s="119">
        <f>ROUND('地方債（借入先別）'!C17/1000,0)</f>
        <v>0</v>
      </c>
      <c r="D17" s="120">
        <f>ROUND('地方債（借入先別）'!D17/1000,0)</f>
        <v>0</v>
      </c>
      <c r="E17" s="121">
        <f>ROUND('地方債（借入先別）'!E17/1000,0)</f>
        <v>0</v>
      </c>
      <c r="F17" s="122">
        <f>ROUND('地方債（借入先別）'!F17/1000,0)</f>
        <v>0</v>
      </c>
      <c r="G17" s="122">
        <f>ROUND('地方債（借入先別）'!G17/1000,0)</f>
        <v>0</v>
      </c>
      <c r="H17" s="122">
        <f>ROUND('地方債（借入先別）'!H17/1000,0)</f>
        <v>0</v>
      </c>
      <c r="I17" s="122">
        <f>ROUND('地方債（借入先別）'!I17/1000,0)</f>
        <v>0</v>
      </c>
      <c r="J17" s="122">
        <f>ROUND('地方債（借入先別）'!J17/1000,0)</f>
        <v>0</v>
      </c>
      <c r="K17" s="122">
        <f>ROUND('地方債（借入先別）'!K17/1000,0)</f>
        <v>0</v>
      </c>
      <c r="L17" s="122">
        <f>ROUND('地方債（借入先別）'!L17/1000,0)</f>
        <v>0</v>
      </c>
    </row>
    <row r="18" spans="2:12" ht="29.4" customHeight="1" x14ac:dyDescent="0.2">
      <c r="B18" s="126" t="s">
        <v>39</v>
      </c>
      <c r="C18" s="119">
        <f>ROUND('地方債（借入先別）'!C18/1000,0)</f>
        <v>2731447</v>
      </c>
      <c r="D18" s="120">
        <f>ROUND('地方債（借入先別）'!D18/1000,0)</f>
        <v>343629</v>
      </c>
      <c r="E18" s="121">
        <f>ROUND('地方債（借入先別）'!E18/1000,0)</f>
        <v>2090916</v>
      </c>
      <c r="F18" s="122">
        <f>ROUND('地方債（借入先別）'!F18/1000,0)</f>
        <v>155754</v>
      </c>
      <c r="G18" s="122">
        <f>ROUND('地方債（借入先別）'!G18/1000,0)</f>
        <v>214333</v>
      </c>
      <c r="H18" s="122">
        <f>ROUND('地方債（借入先別）'!H18/1000,0)</f>
        <v>270444</v>
      </c>
      <c r="I18" s="122">
        <f>ROUND('地方債（借入先別）'!I18/1000,0)</f>
        <v>0</v>
      </c>
      <c r="J18" s="122">
        <f>ROUND('地方債（借入先別）'!J18/1000,0)</f>
        <v>0</v>
      </c>
      <c r="K18" s="122">
        <f>ROUND('地方債（借入先別）'!K18/1000,0)</f>
        <v>0</v>
      </c>
      <c r="L18" s="122">
        <f>ROUND('地方債（借入先別）'!L18/1000,0)</f>
        <v>0</v>
      </c>
    </row>
    <row r="19" spans="2:12" ht="24.9" customHeight="1" x14ac:dyDescent="0.2">
      <c r="B19" s="51"/>
      <c r="C19" s="49"/>
      <c r="D19" s="49"/>
      <c r="E19" s="49"/>
      <c r="F19" s="49"/>
      <c r="G19" s="49"/>
      <c r="H19" s="49"/>
      <c r="I19" s="49"/>
      <c r="J19" s="49"/>
      <c r="K19" s="49"/>
      <c r="L19" s="49"/>
    </row>
    <row r="20" spans="2:12" ht="24.9" customHeight="1" x14ac:dyDescent="0.2">
      <c r="B20" s="51"/>
      <c r="C20" s="49"/>
      <c r="D20" s="49"/>
      <c r="E20" s="49"/>
      <c r="F20" s="49"/>
      <c r="G20" s="49"/>
      <c r="H20" s="49"/>
      <c r="I20" s="49"/>
      <c r="J20" s="49"/>
      <c r="K20" s="49"/>
      <c r="L20" s="49"/>
    </row>
    <row r="21" spans="2:12" ht="3.75" customHeight="1" x14ac:dyDescent="0.2"/>
    <row r="22" spans="2:12" ht="12" customHeight="1" x14ac:dyDescent="0.2"/>
    <row r="32" spans="2:12" ht="24.75" customHeight="1" x14ac:dyDescent="0.2"/>
  </sheetData>
  <mergeCells count="8">
    <mergeCell ref="I4:I5"/>
    <mergeCell ref="L4:L5"/>
    <mergeCell ref="B4:B5"/>
    <mergeCell ref="C4:C5"/>
    <mergeCell ref="E4:E5"/>
    <mergeCell ref="F4:F5"/>
    <mergeCell ref="G4:G5"/>
    <mergeCell ref="H4:H5"/>
  </mergeCells>
  <phoneticPr fontId="6"/>
  <printOptions horizontalCentered="1"/>
  <pageMargins left="0.11811023622047245" right="0.78740157480314965" top="0.74803149606299213" bottom="0.15748031496062992" header="0.31496062992125984" footer="0.31496062992125984"/>
  <pageSetup paperSize="9" scale="7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B1:N21"/>
  <sheetViews>
    <sheetView view="pageBreakPreview" topLeftCell="B1" zoomScale="90" zoomScaleNormal="80" zoomScaleSheetLayoutView="90" workbookViewId="0">
      <selection activeCell="D6" sqref="D6"/>
    </sheetView>
  </sheetViews>
  <sheetFormatPr defaultRowHeight="13" x14ac:dyDescent="0.2"/>
  <cols>
    <col min="1" max="1" width="13.90625" bestFit="1" customWidth="1"/>
    <col min="2" max="2" width="1.453125" style="10" customWidth="1"/>
    <col min="3" max="3" width="20.08984375" style="10" customWidth="1"/>
    <col min="4" max="4" width="18.36328125" style="10" bestFit="1" customWidth="1"/>
    <col min="5" max="8" width="15.90625" style="10" bestFit="1" customWidth="1"/>
    <col min="9" max="9" width="18.36328125" style="10" bestFit="1" customWidth="1"/>
    <col min="10" max="11" width="15.90625" style="10" bestFit="1" customWidth="1"/>
    <col min="12" max="13" width="13.7265625" style="10" customWidth="1"/>
    <col min="14" max="14" width="4.08984375" style="10" customWidth="1"/>
  </cols>
  <sheetData>
    <row r="1" spans="3:13" s="10" customFormat="1" x14ac:dyDescent="0.2"/>
    <row r="2" spans="3:13" s="10" customFormat="1" ht="19.5" customHeight="1" x14ac:dyDescent="0.2">
      <c r="C2" s="11" t="s">
        <v>92</v>
      </c>
      <c r="D2" s="12"/>
      <c r="E2" s="12"/>
      <c r="F2" s="12"/>
      <c r="G2" s="12"/>
      <c r="H2" s="12"/>
      <c r="I2" s="12"/>
      <c r="J2" s="12"/>
      <c r="K2" s="13" t="s">
        <v>160</v>
      </c>
      <c r="L2" s="12"/>
      <c r="M2" s="12"/>
    </row>
    <row r="3" spans="3:13" s="10" customFormat="1" ht="27" customHeight="1" x14ac:dyDescent="0.2">
      <c r="C3" s="238" t="s">
        <v>70</v>
      </c>
      <c r="D3" s="240" t="s">
        <v>93</v>
      </c>
      <c r="E3" s="242" t="s">
        <v>94</v>
      </c>
      <c r="F3" s="242" t="s">
        <v>95</v>
      </c>
      <c r="G3" s="242" t="s">
        <v>96</v>
      </c>
      <c r="H3" s="242" t="s">
        <v>97</v>
      </c>
      <c r="I3" s="242" t="s">
        <v>98</v>
      </c>
      <c r="J3" s="242" t="s">
        <v>99</v>
      </c>
      <c r="K3" s="242" t="s">
        <v>100</v>
      </c>
      <c r="L3" s="236"/>
    </row>
    <row r="4" spans="3:13" s="10" customFormat="1" ht="18" customHeight="1" x14ac:dyDescent="0.2">
      <c r="C4" s="239"/>
      <c r="D4" s="241"/>
      <c r="E4" s="243"/>
      <c r="F4" s="243"/>
      <c r="G4" s="243"/>
      <c r="H4" s="243"/>
      <c r="I4" s="243"/>
      <c r="J4" s="243"/>
      <c r="K4" s="243"/>
      <c r="L4" s="237"/>
    </row>
    <row r="5" spans="3:13" s="10" customFormat="1" ht="30" customHeight="1" x14ac:dyDescent="0.2">
      <c r="C5" s="44">
        <f>SUM(D5:J5)</f>
        <v>2731446866</v>
      </c>
      <c r="D5" s="45">
        <v>2706651400</v>
      </c>
      <c r="E5" s="46">
        <v>11732718</v>
      </c>
      <c r="F5" s="46">
        <v>13062748</v>
      </c>
      <c r="G5" s="46">
        <v>0</v>
      </c>
      <c r="H5" s="48">
        <v>0</v>
      </c>
      <c r="I5" s="48">
        <v>0</v>
      </c>
      <c r="J5" s="46">
        <v>0</v>
      </c>
      <c r="K5" s="39">
        <v>3.9310738907413914E-3</v>
      </c>
      <c r="L5" s="14"/>
    </row>
    <row r="6" spans="3:13" s="10" customFormat="1" x14ac:dyDescent="0.2"/>
    <row r="7" spans="3:13" s="10" customFormat="1" x14ac:dyDescent="0.2"/>
    <row r="8" spans="3:13" s="10" customFormat="1" x14ac:dyDescent="0.2"/>
    <row r="9" spans="3:13" s="10" customFormat="1" x14ac:dyDescent="0.2"/>
    <row r="10" spans="3:13" s="10" customFormat="1" ht="19.5" customHeight="1" x14ac:dyDescent="0.2">
      <c r="C10" s="11" t="s">
        <v>101</v>
      </c>
      <c r="D10" s="12"/>
      <c r="E10" s="12"/>
      <c r="F10" s="12"/>
      <c r="G10" s="12"/>
      <c r="H10" s="12"/>
      <c r="I10" s="12"/>
      <c r="J10" s="12"/>
      <c r="K10" s="12"/>
      <c r="L10" s="13"/>
      <c r="M10" s="13" t="s">
        <v>161</v>
      </c>
    </row>
    <row r="11" spans="3:13" s="10" customFormat="1" x14ac:dyDescent="0.2">
      <c r="C11" s="238" t="s">
        <v>70</v>
      </c>
      <c r="D11" s="240" t="s">
        <v>102</v>
      </c>
      <c r="E11" s="242" t="s">
        <v>103</v>
      </c>
      <c r="F11" s="242" t="s">
        <v>104</v>
      </c>
      <c r="G11" s="242" t="s">
        <v>105</v>
      </c>
      <c r="H11" s="242" t="s">
        <v>106</v>
      </c>
      <c r="I11" s="242" t="s">
        <v>107</v>
      </c>
      <c r="J11" s="242" t="s">
        <v>108</v>
      </c>
      <c r="K11" s="242" t="s">
        <v>109</v>
      </c>
      <c r="L11" s="242" t="s">
        <v>110</v>
      </c>
      <c r="M11" s="242" t="s">
        <v>175</v>
      </c>
    </row>
    <row r="12" spans="3:13" s="10" customFormat="1" x14ac:dyDescent="0.2">
      <c r="C12" s="239"/>
      <c r="D12" s="241"/>
      <c r="E12" s="243"/>
      <c r="F12" s="243"/>
      <c r="G12" s="243"/>
      <c r="H12" s="243"/>
      <c r="I12" s="243"/>
      <c r="J12" s="243"/>
      <c r="K12" s="243"/>
      <c r="L12" s="243"/>
      <c r="M12" s="243"/>
    </row>
    <row r="13" spans="3:13" s="10" customFormat="1" ht="34.25" customHeight="1" x14ac:dyDescent="0.2">
      <c r="C13" s="44">
        <f>SUM(D13:M13)</f>
        <v>2731446866</v>
      </c>
      <c r="D13" s="45">
        <v>343628860</v>
      </c>
      <c r="E13" s="46">
        <v>329860176</v>
      </c>
      <c r="F13" s="46">
        <v>342443083</v>
      </c>
      <c r="G13" s="46">
        <v>329695944</v>
      </c>
      <c r="H13" s="46">
        <v>305135099</v>
      </c>
      <c r="I13" s="46">
        <v>820327485</v>
      </c>
      <c r="J13" s="46">
        <v>192850460</v>
      </c>
      <c r="K13" s="46">
        <v>67505759</v>
      </c>
      <c r="L13" s="48">
        <v>0</v>
      </c>
      <c r="M13" s="48">
        <v>0</v>
      </c>
    </row>
    <row r="14" spans="3:13" s="10" customFormat="1" x14ac:dyDescent="0.2"/>
    <row r="15" spans="3:13" s="10" customFormat="1" x14ac:dyDescent="0.2"/>
    <row r="16" spans="3:13" s="10" customFormat="1" ht="19.5" customHeight="1" x14ac:dyDescent="0.2">
      <c r="C16" s="11" t="s">
        <v>111</v>
      </c>
      <c r="F16" s="12"/>
      <c r="G16" s="12"/>
      <c r="H16" s="12"/>
      <c r="I16" s="13" t="s">
        <v>160</v>
      </c>
    </row>
    <row r="17" spans="3:9" s="10" customFormat="1" ht="13.25" customHeight="1" x14ac:dyDescent="0.2">
      <c r="C17" s="238" t="s">
        <v>112</v>
      </c>
      <c r="D17" s="244" t="s">
        <v>113</v>
      </c>
      <c r="E17" s="245"/>
      <c r="F17" s="245"/>
      <c r="G17" s="245"/>
      <c r="H17" s="245"/>
      <c r="I17" s="246"/>
    </row>
    <row r="18" spans="3:9" s="10" customFormat="1" ht="20.25" customHeight="1" x14ac:dyDescent="0.2">
      <c r="C18" s="239"/>
      <c r="D18" s="247"/>
      <c r="E18" s="248"/>
      <c r="F18" s="248"/>
      <c r="G18" s="248"/>
      <c r="H18" s="248"/>
      <c r="I18" s="249"/>
    </row>
    <row r="19" spans="3:9" s="10" customFormat="1" ht="32.4" customHeight="1" x14ac:dyDescent="0.2">
      <c r="C19" s="47">
        <v>0</v>
      </c>
      <c r="D19" s="250" t="s">
        <v>179</v>
      </c>
      <c r="E19" s="251"/>
      <c r="F19" s="251"/>
      <c r="G19" s="251"/>
      <c r="H19" s="251"/>
      <c r="I19" s="252"/>
    </row>
    <row r="20" spans="3:9" s="10" customFormat="1" ht="9.75" customHeight="1" x14ac:dyDescent="0.2"/>
    <row r="21" spans="3:9" s="10" customFormat="1" x14ac:dyDescent="0.2"/>
  </sheetData>
  <mergeCells count="24">
    <mergeCell ref="M11:M12"/>
    <mergeCell ref="D19:I19"/>
    <mergeCell ref="I11:I12"/>
    <mergeCell ref="J11:J12"/>
    <mergeCell ref="K11:K12"/>
    <mergeCell ref="L11:L12"/>
    <mergeCell ref="C17:C18"/>
    <mergeCell ref="D17:I18"/>
    <mergeCell ref="I3:I4"/>
    <mergeCell ref="J3:J4"/>
    <mergeCell ref="K3:K4"/>
    <mergeCell ref="L3:L4"/>
    <mergeCell ref="C11:C12"/>
    <mergeCell ref="D11:D12"/>
    <mergeCell ref="E11:E12"/>
    <mergeCell ref="F11:F12"/>
    <mergeCell ref="G11:G12"/>
    <mergeCell ref="H11:H12"/>
    <mergeCell ref="C3:C4"/>
    <mergeCell ref="D3:D4"/>
    <mergeCell ref="E3:E4"/>
    <mergeCell ref="F3:F4"/>
    <mergeCell ref="G3:G4"/>
    <mergeCell ref="H3:H4"/>
  </mergeCells>
  <phoneticPr fontId="6"/>
  <printOptions horizontalCentered="1"/>
  <pageMargins left="0.19685039370078741" right="0.19685039370078741" top="0.78740157480314965" bottom="0.19685039370078741" header="0.59055118110236227" footer="0.39370078740157483"/>
  <pageSetup paperSize="9" scale="8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9" tint="0.39997558519241921"/>
  </sheetPr>
  <dimension ref="B1:N21"/>
  <sheetViews>
    <sheetView view="pageBreakPreview" zoomScale="90" zoomScaleNormal="80" zoomScaleSheetLayoutView="90" workbookViewId="0">
      <selection activeCell="Y14" sqref="Y14"/>
    </sheetView>
  </sheetViews>
  <sheetFormatPr defaultRowHeight="13" x14ac:dyDescent="0.2"/>
  <cols>
    <col min="1" max="1" width="13.90625" bestFit="1" customWidth="1"/>
    <col min="2" max="2" width="5.90625" style="10" customWidth="1"/>
    <col min="3" max="3" width="20.6328125" style="10" customWidth="1"/>
    <col min="4" max="5" width="13.08984375" style="10" bestFit="1" customWidth="1"/>
    <col min="6" max="8" width="11.1796875" style="10" bestFit="1" customWidth="1"/>
    <col min="9" max="10" width="13.08984375" style="10" bestFit="1" customWidth="1"/>
    <col min="11" max="12" width="12.1796875" style="10" bestFit="1" customWidth="1"/>
    <col min="13" max="13" width="14.1796875" style="10" customWidth="1"/>
    <col min="14" max="14" width="5" style="10" customWidth="1"/>
  </cols>
  <sheetData>
    <row r="1" spans="3:13" s="10" customFormat="1" x14ac:dyDescent="0.2"/>
    <row r="2" spans="3:13" s="10" customFormat="1" ht="19.5" customHeight="1" x14ac:dyDescent="0.2">
      <c r="C2" s="11" t="s">
        <v>92</v>
      </c>
      <c r="D2" s="12"/>
      <c r="E2" s="12"/>
      <c r="F2" s="12"/>
      <c r="G2" s="12"/>
      <c r="H2" s="12"/>
      <c r="I2" s="12"/>
      <c r="J2" s="12"/>
      <c r="K2" s="13" t="s">
        <v>169</v>
      </c>
      <c r="L2" s="12"/>
      <c r="M2" s="12"/>
    </row>
    <row r="3" spans="3:13" s="10" customFormat="1" ht="27" customHeight="1" x14ac:dyDescent="0.2">
      <c r="C3" s="229" t="s">
        <v>70</v>
      </c>
      <c r="D3" s="254" t="s">
        <v>93</v>
      </c>
      <c r="E3" s="231" t="s">
        <v>94</v>
      </c>
      <c r="F3" s="231" t="s">
        <v>95</v>
      </c>
      <c r="G3" s="231" t="s">
        <v>96</v>
      </c>
      <c r="H3" s="231" t="s">
        <v>97</v>
      </c>
      <c r="I3" s="231" t="s">
        <v>98</v>
      </c>
      <c r="J3" s="231" t="s">
        <v>99</v>
      </c>
      <c r="K3" s="242" t="s">
        <v>100</v>
      </c>
      <c r="L3" s="236"/>
    </row>
    <row r="4" spans="3:13" s="10" customFormat="1" ht="18" customHeight="1" x14ac:dyDescent="0.2">
      <c r="C4" s="230"/>
      <c r="D4" s="255"/>
      <c r="E4" s="253"/>
      <c r="F4" s="253"/>
      <c r="G4" s="253"/>
      <c r="H4" s="253"/>
      <c r="I4" s="253"/>
      <c r="J4" s="253"/>
      <c r="K4" s="243"/>
      <c r="L4" s="237"/>
    </row>
    <row r="5" spans="3:13" s="10" customFormat="1" ht="30" customHeight="1" x14ac:dyDescent="0.2">
      <c r="C5" s="44">
        <f>ROUND('地方債（利率別など）'!C5/1000,0)</f>
        <v>2731447</v>
      </c>
      <c r="D5" s="45">
        <f>ROUND('地方債（利率別など）'!D5/1000,0)</f>
        <v>2706651</v>
      </c>
      <c r="E5" s="46">
        <f>ROUND('地方債（利率別など）'!E5/1000,0)</f>
        <v>11733</v>
      </c>
      <c r="F5" s="46">
        <f>ROUND('地方債（利率別など）'!F5/1000,0)</f>
        <v>13063</v>
      </c>
      <c r="G5" s="46">
        <f>ROUND('地方債（利率別など）'!G5/1000,0)</f>
        <v>0</v>
      </c>
      <c r="H5" s="46">
        <f>ROUND('地方債（利率別など）'!H5/1000,0)</f>
        <v>0</v>
      </c>
      <c r="I5" s="46">
        <f>ROUND('地方債（利率別など）'!I5/1000,0)</f>
        <v>0</v>
      </c>
      <c r="J5" s="46">
        <f>ROUND('地方債（利率別など）'!J5/1000,0)</f>
        <v>0</v>
      </c>
      <c r="K5" s="39">
        <f>'地方債（利率別など）'!K5</f>
        <v>3.9310738907413914E-3</v>
      </c>
      <c r="L5" s="14"/>
    </row>
    <row r="6" spans="3:13" s="10" customFormat="1" x14ac:dyDescent="0.2"/>
    <row r="7" spans="3:13" s="10" customFormat="1" x14ac:dyDescent="0.2"/>
    <row r="8" spans="3:13" s="10" customFormat="1" x14ac:dyDescent="0.2"/>
    <row r="9" spans="3:13" s="10" customFormat="1" x14ac:dyDescent="0.2"/>
    <row r="10" spans="3:13" s="10" customFormat="1" ht="19.5" customHeight="1" x14ac:dyDescent="0.2">
      <c r="C10" s="11" t="s">
        <v>101</v>
      </c>
      <c r="D10" s="12"/>
      <c r="E10" s="12"/>
      <c r="F10" s="12"/>
      <c r="G10" s="12"/>
      <c r="H10" s="12"/>
      <c r="I10" s="12"/>
      <c r="J10" s="12"/>
      <c r="K10" s="12"/>
      <c r="L10" s="13"/>
      <c r="M10" s="13" t="s">
        <v>170</v>
      </c>
    </row>
    <row r="11" spans="3:13" s="10" customFormat="1" x14ac:dyDescent="0.2">
      <c r="C11" s="238" t="s">
        <v>70</v>
      </c>
      <c r="D11" s="240" t="s">
        <v>102</v>
      </c>
      <c r="E11" s="242" t="s">
        <v>103</v>
      </c>
      <c r="F11" s="242" t="s">
        <v>104</v>
      </c>
      <c r="G11" s="242" t="s">
        <v>105</v>
      </c>
      <c r="H11" s="242" t="s">
        <v>106</v>
      </c>
      <c r="I11" s="242" t="s">
        <v>107</v>
      </c>
      <c r="J11" s="242" t="s">
        <v>108</v>
      </c>
      <c r="K11" s="242" t="s">
        <v>109</v>
      </c>
      <c r="L11" s="242" t="s">
        <v>110</v>
      </c>
      <c r="M11" s="242" t="s">
        <v>175</v>
      </c>
    </row>
    <row r="12" spans="3:13" s="10" customFormat="1" ht="13.25" customHeight="1" x14ac:dyDescent="0.2">
      <c r="C12" s="239"/>
      <c r="D12" s="241"/>
      <c r="E12" s="243"/>
      <c r="F12" s="243"/>
      <c r="G12" s="243"/>
      <c r="H12" s="243"/>
      <c r="I12" s="243"/>
      <c r="J12" s="243"/>
      <c r="K12" s="243"/>
      <c r="L12" s="243"/>
      <c r="M12" s="243"/>
    </row>
    <row r="13" spans="3:13" s="10" customFormat="1" ht="34.25" customHeight="1" x14ac:dyDescent="0.2">
      <c r="C13" s="44">
        <f>ROUND('地方債（利率別など）'!C13/1000,0)</f>
        <v>2731447</v>
      </c>
      <c r="D13" s="45">
        <f>ROUND('地方債（利率別など）'!D13/1000,0)</f>
        <v>343629</v>
      </c>
      <c r="E13" s="46">
        <f>ROUND('地方債（利率別など）'!E13/1000,0)</f>
        <v>329860</v>
      </c>
      <c r="F13" s="46">
        <f>ROUND('地方債（利率別など）'!F13/1000,0)</f>
        <v>342443</v>
      </c>
      <c r="G13" s="46">
        <f>ROUND('地方債（利率別など）'!G13/1000,0)</f>
        <v>329696</v>
      </c>
      <c r="H13" s="46">
        <f>ROUND('地方債（利率別など）'!H13/1000,0)</f>
        <v>305135</v>
      </c>
      <c r="I13" s="46">
        <f>ROUND('地方債（利率別など）'!I13/1000,0)</f>
        <v>820327</v>
      </c>
      <c r="J13" s="46">
        <f>ROUND('地方債（利率別など）'!J13/1000,0)</f>
        <v>192850</v>
      </c>
      <c r="K13" s="46">
        <f>ROUND('地方債（利率別など）'!K13/1000,0)</f>
        <v>67506</v>
      </c>
      <c r="L13" s="46">
        <f>ROUND('地方債（利率別など）'!L13/1000,0)</f>
        <v>0</v>
      </c>
      <c r="M13" s="46">
        <f>ROUND('地方債（利率別など）'!M13/1000,0)</f>
        <v>0</v>
      </c>
    </row>
    <row r="14" spans="3:13" s="10" customFormat="1" x14ac:dyDescent="0.2"/>
    <row r="15" spans="3:13" s="10" customFormat="1" x14ac:dyDescent="0.2"/>
    <row r="16" spans="3:13" s="10" customFormat="1" ht="19.5" customHeight="1" x14ac:dyDescent="0.2">
      <c r="C16" s="11" t="s">
        <v>111</v>
      </c>
      <c r="F16" s="12"/>
      <c r="G16" s="12"/>
      <c r="H16" s="12"/>
      <c r="I16" s="13" t="s">
        <v>169</v>
      </c>
    </row>
    <row r="17" spans="3:9" s="10" customFormat="1" ht="13.25" customHeight="1" x14ac:dyDescent="0.2">
      <c r="C17" s="238" t="s">
        <v>112</v>
      </c>
      <c r="D17" s="244" t="s">
        <v>113</v>
      </c>
      <c r="E17" s="245"/>
      <c r="F17" s="245"/>
      <c r="G17" s="245"/>
      <c r="H17" s="245"/>
      <c r="I17" s="246"/>
    </row>
    <row r="18" spans="3:9" s="10" customFormat="1" ht="20.25" customHeight="1" x14ac:dyDescent="0.2">
      <c r="C18" s="239"/>
      <c r="D18" s="247"/>
      <c r="E18" s="248"/>
      <c r="F18" s="248"/>
      <c r="G18" s="248"/>
      <c r="H18" s="248"/>
      <c r="I18" s="249"/>
    </row>
    <row r="19" spans="3:9" s="10" customFormat="1" ht="32.4" customHeight="1" x14ac:dyDescent="0.2">
      <c r="C19" s="44">
        <f>ROUND('地方債（利率別など）'!C19/1000,0)</f>
        <v>0</v>
      </c>
      <c r="D19" s="250" t="s">
        <v>179</v>
      </c>
      <c r="E19" s="251"/>
      <c r="F19" s="251"/>
      <c r="G19" s="251"/>
      <c r="H19" s="251"/>
      <c r="I19" s="252"/>
    </row>
    <row r="20" spans="3:9" s="10" customFormat="1" ht="9.75" customHeight="1" x14ac:dyDescent="0.2"/>
    <row r="21" spans="3:9" s="10" customFormat="1" x14ac:dyDescent="0.2"/>
  </sheetData>
  <mergeCells count="24">
    <mergeCell ref="M11:M12"/>
    <mergeCell ref="L3:L4"/>
    <mergeCell ref="C11:C12"/>
    <mergeCell ref="D11:D12"/>
    <mergeCell ref="E11:E12"/>
    <mergeCell ref="F11:F12"/>
    <mergeCell ref="G11:G12"/>
    <mergeCell ref="H11:H12"/>
    <mergeCell ref="C3:C4"/>
    <mergeCell ref="D3:D4"/>
    <mergeCell ref="E3:E4"/>
    <mergeCell ref="F3:F4"/>
    <mergeCell ref="G3:G4"/>
    <mergeCell ref="H3:H4"/>
    <mergeCell ref="C17:C18"/>
    <mergeCell ref="D17:I18"/>
    <mergeCell ref="I3:I4"/>
    <mergeCell ref="J3:J4"/>
    <mergeCell ref="K3:K4"/>
    <mergeCell ref="D19:I19"/>
    <mergeCell ref="I11:I12"/>
    <mergeCell ref="J11:J12"/>
    <mergeCell ref="K11:K12"/>
    <mergeCell ref="L11:L12"/>
  </mergeCells>
  <phoneticPr fontId="6"/>
  <printOptions horizontalCentered="1"/>
  <pageMargins left="0.19685039370078741" right="0.19685039370078741" top="0.78740157480314965" bottom="0.19685039370078741" header="0.59055118110236227" footer="0.39370078740157483"/>
  <pageSetup paperSize="9" scale="9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B1:G7"/>
  <sheetViews>
    <sheetView view="pageBreakPreview" zoomScaleNormal="100" zoomScaleSheetLayoutView="100" workbookViewId="0">
      <selection activeCell="F36" sqref="F36"/>
    </sheetView>
  </sheetViews>
  <sheetFormatPr defaultColWidth="9" defaultRowHeight="13" x14ac:dyDescent="0.2"/>
  <cols>
    <col min="1" max="1" width="5.08984375" style="40" customWidth="1"/>
    <col min="2" max="2" width="19.453125" style="40" bestFit="1" customWidth="1"/>
    <col min="3" max="3" width="16.90625" style="40" customWidth="1"/>
    <col min="4" max="6" width="16.453125" style="40" customWidth="1"/>
    <col min="7" max="7" width="13.81640625" style="40" bestFit="1" customWidth="1"/>
    <col min="8" max="8" width="0.90625" style="40" customWidth="1"/>
    <col min="9" max="16384" width="9" style="40"/>
  </cols>
  <sheetData>
    <row r="1" spans="2:7" ht="7.5" customHeight="1" x14ac:dyDescent="0.2"/>
    <row r="2" spans="2:7" ht="15.75" customHeight="1" x14ac:dyDescent="0.2">
      <c r="B2" s="116" t="s">
        <v>114</v>
      </c>
      <c r="G2" s="128" t="s">
        <v>162</v>
      </c>
    </row>
    <row r="3" spans="2:7" s="43" customFormat="1" ht="23.15" customHeight="1" x14ac:dyDescent="0.2">
      <c r="B3" s="222" t="s">
        <v>115</v>
      </c>
      <c r="C3" s="222" t="s">
        <v>116</v>
      </c>
      <c r="D3" s="222" t="s">
        <v>117</v>
      </c>
      <c r="E3" s="227" t="s">
        <v>118</v>
      </c>
      <c r="F3" s="228"/>
      <c r="G3" s="222" t="s">
        <v>119</v>
      </c>
    </row>
    <row r="4" spans="2:7" s="43" customFormat="1" ht="23.15" customHeight="1" x14ac:dyDescent="0.2">
      <c r="B4" s="226"/>
      <c r="C4" s="226"/>
      <c r="D4" s="226"/>
      <c r="E4" s="177" t="s">
        <v>120</v>
      </c>
      <c r="F4" s="177" t="s">
        <v>121</v>
      </c>
      <c r="G4" s="226"/>
    </row>
    <row r="5" spans="2:7" s="43" customFormat="1" ht="27" customHeight="1" x14ac:dyDescent="0.2">
      <c r="B5" s="101" t="s">
        <v>165</v>
      </c>
      <c r="C5" s="76">
        <v>19926309</v>
      </c>
      <c r="D5" s="76">
        <v>22944303</v>
      </c>
      <c r="E5" s="76">
        <f>C5</f>
        <v>19926309</v>
      </c>
      <c r="F5" s="81">
        <v>0</v>
      </c>
      <c r="G5" s="76">
        <f>C5+D5-E5-F5</f>
        <v>22944303</v>
      </c>
    </row>
    <row r="6" spans="2:7" s="43" customFormat="1" ht="27" customHeight="1" x14ac:dyDescent="0.2">
      <c r="B6" s="101" t="s">
        <v>166</v>
      </c>
      <c r="C6" s="76">
        <v>99101780</v>
      </c>
      <c r="D6" s="76">
        <v>0</v>
      </c>
      <c r="E6" s="81">
        <v>0</v>
      </c>
      <c r="F6" s="81">
        <v>3287613</v>
      </c>
      <c r="G6" s="76">
        <f>C6+D6-E6-F6</f>
        <v>95814167</v>
      </c>
    </row>
    <row r="7" spans="2:7" s="43" customFormat="1" ht="29.15" customHeight="1" x14ac:dyDescent="0.2">
      <c r="B7" s="102" t="s">
        <v>7</v>
      </c>
      <c r="C7" s="76">
        <f>SUM(C5:C6)</f>
        <v>119028089</v>
      </c>
      <c r="D7" s="76">
        <f>SUM(D5:D6)</f>
        <v>22944303</v>
      </c>
      <c r="E7" s="76">
        <f>SUM(E5:E6)</f>
        <v>19926309</v>
      </c>
      <c r="F7" s="76">
        <f>SUM(F5:F6)</f>
        <v>3287613</v>
      </c>
      <c r="G7" s="76">
        <f>SUM(G5:G6)</f>
        <v>118758470</v>
      </c>
    </row>
  </sheetData>
  <mergeCells count="5">
    <mergeCell ref="B3:B4"/>
    <mergeCell ref="C3:C4"/>
    <mergeCell ref="D3:D4"/>
    <mergeCell ref="E3:F3"/>
    <mergeCell ref="G3:G4"/>
  </mergeCells>
  <phoneticPr fontId="6"/>
  <printOptions horizontalCentered="1"/>
  <pageMargins left="0.19685039370078741" right="0.11811023622047245" top="0.78740157480314965" bottom="0.35433070866141736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theme="9" tint="0.39997558519241921"/>
  </sheetPr>
  <dimension ref="B1:G7"/>
  <sheetViews>
    <sheetView view="pageBreakPreview" zoomScaleNormal="100" zoomScaleSheetLayoutView="100" workbookViewId="0">
      <selection activeCell="Y14" sqref="Y14"/>
    </sheetView>
  </sheetViews>
  <sheetFormatPr defaultColWidth="9" defaultRowHeight="13" x14ac:dyDescent="0.2"/>
  <cols>
    <col min="1" max="1" width="5.08984375" style="40" customWidth="1"/>
    <col min="2" max="2" width="19.453125" style="40" bestFit="1" customWidth="1"/>
    <col min="3" max="7" width="16.6328125" style="40" customWidth="1"/>
    <col min="8" max="8" width="0.90625" style="40" customWidth="1"/>
    <col min="9" max="16384" width="9" style="40"/>
  </cols>
  <sheetData>
    <row r="1" spans="2:7" ht="7.5" customHeight="1" x14ac:dyDescent="0.2"/>
    <row r="2" spans="2:7" ht="15.75" customHeight="1" x14ac:dyDescent="0.2">
      <c r="B2" s="116" t="s">
        <v>114</v>
      </c>
      <c r="G2" s="128" t="s">
        <v>167</v>
      </c>
    </row>
    <row r="3" spans="2:7" s="43" customFormat="1" ht="23.15" customHeight="1" x14ac:dyDescent="0.2">
      <c r="B3" s="222" t="s">
        <v>115</v>
      </c>
      <c r="C3" s="222" t="s">
        <v>116</v>
      </c>
      <c r="D3" s="222" t="s">
        <v>117</v>
      </c>
      <c r="E3" s="227" t="s">
        <v>118</v>
      </c>
      <c r="F3" s="228"/>
      <c r="G3" s="222" t="s">
        <v>119</v>
      </c>
    </row>
    <row r="4" spans="2:7" s="43" customFormat="1" ht="23.15" customHeight="1" x14ac:dyDescent="0.2">
      <c r="B4" s="226"/>
      <c r="C4" s="226"/>
      <c r="D4" s="226"/>
      <c r="E4" s="177" t="s">
        <v>120</v>
      </c>
      <c r="F4" s="177" t="s">
        <v>121</v>
      </c>
      <c r="G4" s="226"/>
    </row>
    <row r="5" spans="2:7" s="43" customFormat="1" ht="27" customHeight="1" x14ac:dyDescent="0.2">
      <c r="B5" s="101" t="s">
        <v>165</v>
      </c>
      <c r="C5" s="76">
        <f>ROUND(引当金!C5/1000,0)</f>
        <v>19926</v>
      </c>
      <c r="D5" s="76">
        <f>ROUND(引当金!D5/1000,0)</f>
        <v>22944</v>
      </c>
      <c r="E5" s="76">
        <f>ROUND(引当金!E5/1000,0)</f>
        <v>19926</v>
      </c>
      <c r="F5" s="76">
        <f>ROUND(引当金!F5/1000,0)</f>
        <v>0</v>
      </c>
      <c r="G5" s="76">
        <f>ROUND(引当金!G5/1000,0)</f>
        <v>22944</v>
      </c>
    </row>
    <row r="6" spans="2:7" s="43" customFormat="1" ht="27" customHeight="1" x14ac:dyDescent="0.2">
      <c r="B6" s="101" t="s">
        <v>166</v>
      </c>
      <c r="C6" s="76">
        <f>ROUND(引当金!C6/1000,0)</f>
        <v>99102</v>
      </c>
      <c r="D6" s="76">
        <f>ROUND(引当金!D6/1000,0)</f>
        <v>0</v>
      </c>
      <c r="E6" s="76">
        <f>ROUND(引当金!E6/1000,0)</f>
        <v>0</v>
      </c>
      <c r="F6" s="76">
        <f>ROUND(引当金!F6/1000,0)</f>
        <v>3288</v>
      </c>
      <c r="G6" s="76">
        <f>ROUND(引当金!G6/1000,0)</f>
        <v>95814</v>
      </c>
    </row>
    <row r="7" spans="2:7" s="43" customFormat="1" ht="29.15" customHeight="1" x14ac:dyDescent="0.2">
      <c r="B7" s="102" t="s">
        <v>7</v>
      </c>
      <c r="C7" s="76">
        <f>ROUND(引当金!C7/1000,0)</f>
        <v>119028</v>
      </c>
      <c r="D7" s="76">
        <f>ROUND(引当金!D7/1000,0)</f>
        <v>22944</v>
      </c>
      <c r="E7" s="76">
        <f>ROUND(引当金!E7/1000,0)</f>
        <v>19926</v>
      </c>
      <c r="F7" s="76">
        <f>ROUND(引当金!F7/1000,0)</f>
        <v>3288</v>
      </c>
      <c r="G7" s="76">
        <f>ROUND(引当金!G7/1000,0)</f>
        <v>118758</v>
      </c>
    </row>
  </sheetData>
  <mergeCells count="5">
    <mergeCell ref="B3:B4"/>
    <mergeCell ref="C3:C4"/>
    <mergeCell ref="D3:D4"/>
    <mergeCell ref="E3:F3"/>
    <mergeCell ref="G3:G4"/>
  </mergeCells>
  <phoneticPr fontId="6"/>
  <printOptions horizontalCentered="1"/>
  <pageMargins left="0.19685039370078741" right="0.11811023622047245" top="0.78740157480314965" bottom="0.35433070866141736" header="0.31496062992125984" footer="0.31496062992125984"/>
  <pageSetup paperSize="9" scale="12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B1:G18"/>
  <sheetViews>
    <sheetView view="pageBreakPreview" zoomScaleNormal="100" zoomScaleSheetLayoutView="100" workbookViewId="0">
      <selection activeCell="F19" sqref="F19"/>
    </sheetView>
  </sheetViews>
  <sheetFormatPr defaultColWidth="9" defaultRowHeight="13" x14ac:dyDescent="0.2"/>
  <cols>
    <col min="1" max="1" width="3.6328125" style="40" customWidth="1"/>
    <col min="2" max="2" width="14.6328125" style="40" customWidth="1"/>
    <col min="3" max="3" width="17" style="40" customWidth="1"/>
    <col min="4" max="4" width="40.453125" style="40" bestFit="1" customWidth="1"/>
    <col min="5" max="5" width="40.36328125" style="40" bestFit="1" customWidth="1"/>
    <col min="6" max="6" width="11.81640625" style="40" customWidth="1"/>
    <col min="7" max="7" width="23.1796875" style="40" bestFit="1" customWidth="1"/>
    <col min="8" max="8" width="1" style="40" customWidth="1"/>
    <col min="9" max="9" width="1.453125" style="40" customWidth="1"/>
    <col min="10" max="16384" width="9" style="40"/>
  </cols>
  <sheetData>
    <row r="1" spans="2:7" ht="11.25" customHeight="1" x14ac:dyDescent="0.2"/>
    <row r="2" spans="2:7" ht="14" x14ac:dyDescent="0.2">
      <c r="B2" s="92" t="s">
        <v>122</v>
      </c>
    </row>
    <row r="3" spans="2:7" ht="14" x14ac:dyDescent="0.2">
      <c r="B3" s="92" t="s">
        <v>123</v>
      </c>
      <c r="C3" s="42"/>
      <c r="D3" s="42"/>
      <c r="G3" s="63" t="s">
        <v>163</v>
      </c>
    </row>
    <row r="4" spans="2:7" ht="24.9" customHeight="1" x14ac:dyDescent="0.2">
      <c r="B4" s="264" t="s">
        <v>15</v>
      </c>
      <c r="C4" s="264"/>
      <c r="D4" s="183" t="s">
        <v>124</v>
      </c>
      <c r="E4" s="183" t="s">
        <v>125</v>
      </c>
      <c r="F4" s="184" t="s">
        <v>126</v>
      </c>
      <c r="G4" s="183" t="s">
        <v>127</v>
      </c>
    </row>
    <row r="5" spans="2:7" ht="24.9" customHeight="1" x14ac:dyDescent="0.2">
      <c r="B5" s="258" t="s">
        <v>128</v>
      </c>
      <c r="C5" s="259"/>
      <c r="D5" s="129" t="s">
        <v>230</v>
      </c>
      <c r="E5" s="130" t="s">
        <v>190</v>
      </c>
      <c r="F5" s="131">
        <v>36945000</v>
      </c>
      <c r="G5" s="126" t="s">
        <v>196</v>
      </c>
    </row>
    <row r="6" spans="2:7" ht="24.9" customHeight="1" x14ac:dyDescent="0.2">
      <c r="B6" s="260"/>
      <c r="C6" s="261"/>
      <c r="D6" s="129" t="s">
        <v>231</v>
      </c>
      <c r="E6" s="130" t="s">
        <v>232</v>
      </c>
      <c r="F6" s="134">
        <v>930000</v>
      </c>
      <c r="G6" s="126" t="s">
        <v>229</v>
      </c>
    </row>
    <row r="7" spans="2:7" ht="24.9" customHeight="1" x14ac:dyDescent="0.2">
      <c r="B7" s="260"/>
      <c r="C7" s="261"/>
      <c r="D7" s="132" t="s">
        <v>76</v>
      </c>
      <c r="E7" s="133" t="s">
        <v>200</v>
      </c>
      <c r="F7" s="134">
        <v>47033</v>
      </c>
      <c r="G7" s="141" t="s">
        <v>195</v>
      </c>
    </row>
    <row r="8" spans="2:7" ht="24.9" customHeight="1" x14ac:dyDescent="0.2">
      <c r="B8" s="262"/>
      <c r="C8" s="263"/>
      <c r="D8" s="135" t="s">
        <v>129</v>
      </c>
      <c r="E8" s="136"/>
      <c r="F8" s="137">
        <f>SUM(F5:F7)</f>
        <v>37922033</v>
      </c>
      <c r="G8" s="138"/>
    </row>
    <row r="9" spans="2:7" ht="24.9" customHeight="1" x14ac:dyDescent="0.2">
      <c r="B9" s="265" t="s">
        <v>130</v>
      </c>
      <c r="C9" s="266"/>
      <c r="D9" s="139" t="s">
        <v>237</v>
      </c>
      <c r="E9" s="133" t="s">
        <v>238</v>
      </c>
      <c r="F9" s="140">
        <v>296301663</v>
      </c>
      <c r="G9" s="141" t="s">
        <v>197</v>
      </c>
    </row>
    <row r="10" spans="2:7" ht="24.9" customHeight="1" x14ac:dyDescent="0.2">
      <c r="B10" s="267"/>
      <c r="C10" s="268"/>
      <c r="D10" s="142" t="s">
        <v>233</v>
      </c>
      <c r="E10" s="133" t="s">
        <v>234</v>
      </c>
      <c r="F10" s="134">
        <v>54243000</v>
      </c>
      <c r="G10" s="141" t="s">
        <v>229</v>
      </c>
    </row>
    <row r="11" spans="2:7" ht="24.9" customHeight="1" x14ac:dyDescent="0.2">
      <c r="B11" s="267"/>
      <c r="C11" s="268"/>
      <c r="D11" s="142" t="s">
        <v>235</v>
      </c>
      <c r="E11" s="133" t="s">
        <v>236</v>
      </c>
      <c r="F11" s="134">
        <v>43142000</v>
      </c>
      <c r="G11" s="141" t="s">
        <v>229</v>
      </c>
    </row>
    <row r="12" spans="2:7" ht="24.9" customHeight="1" x14ac:dyDescent="0.2">
      <c r="B12" s="267"/>
      <c r="C12" s="268"/>
      <c r="D12" s="142" t="s">
        <v>226</v>
      </c>
      <c r="E12" s="133" t="s">
        <v>239</v>
      </c>
      <c r="F12" s="134">
        <v>37960000</v>
      </c>
      <c r="G12" s="141" t="s">
        <v>196</v>
      </c>
    </row>
    <row r="13" spans="2:7" ht="24.9" customHeight="1" x14ac:dyDescent="0.2">
      <c r="B13" s="267"/>
      <c r="C13" s="268"/>
      <c r="D13" s="142" t="s">
        <v>240</v>
      </c>
      <c r="E13" s="133" t="s">
        <v>201</v>
      </c>
      <c r="F13" s="134">
        <v>32060000</v>
      </c>
      <c r="G13" s="141" t="s">
        <v>196</v>
      </c>
    </row>
    <row r="14" spans="2:7" ht="24.9" customHeight="1" x14ac:dyDescent="0.2">
      <c r="B14" s="267"/>
      <c r="C14" s="268"/>
      <c r="D14" s="142" t="s">
        <v>76</v>
      </c>
      <c r="E14" s="133" t="s">
        <v>195</v>
      </c>
      <c r="F14" s="134">
        <v>173495813</v>
      </c>
      <c r="G14" s="126" t="s">
        <v>195</v>
      </c>
    </row>
    <row r="15" spans="2:7" ht="24.9" customHeight="1" x14ac:dyDescent="0.2">
      <c r="B15" s="269"/>
      <c r="C15" s="270"/>
      <c r="D15" s="143" t="s">
        <v>129</v>
      </c>
      <c r="E15" s="136"/>
      <c r="F15" s="131">
        <f>SUM(F9:F14)</f>
        <v>637202476</v>
      </c>
      <c r="G15" s="138"/>
    </row>
    <row r="16" spans="2:7" ht="24.9" customHeight="1" x14ac:dyDescent="0.2">
      <c r="B16" s="256" t="s">
        <v>39</v>
      </c>
      <c r="C16" s="257"/>
      <c r="D16" s="138"/>
      <c r="E16" s="136"/>
      <c r="F16" s="131">
        <f>F8+F15</f>
        <v>675124509</v>
      </c>
      <c r="G16" s="138"/>
    </row>
    <row r="17" ht="3.75" customHeight="1" x14ac:dyDescent="0.2"/>
    <row r="18" ht="12" customHeight="1" x14ac:dyDescent="0.2"/>
  </sheetData>
  <mergeCells count="4">
    <mergeCell ref="B16:C16"/>
    <mergeCell ref="B5:C8"/>
    <mergeCell ref="B4:C4"/>
    <mergeCell ref="B9:C15"/>
  </mergeCells>
  <phoneticPr fontId="6"/>
  <printOptions horizontalCentered="1"/>
  <pageMargins left="0.19685039370078741" right="0.19685039370078741" top="0.70866141732283472" bottom="0.15748031496062992" header="0.31496062992125984" footer="0.31496062992125984"/>
  <pageSetup paperSize="9" scale="8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theme="9" tint="0.39997558519241921"/>
    <pageSetUpPr fitToPage="1"/>
  </sheetPr>
  <dimension ref="B1:G18"/>
  <sheetViews>
    <sheetView view="pageBreakPreview" zoomScaleNormal="100" zoomScaleSheetLayoutView="100" workbookViewId="0">
      <selection activeCell="B5" sqref="B5:C8"/>
    </sheetView>
  </sheetViews>
  <sheetFormatPr defaultRowHeight="13" x14ac:dyDescent="0.2"/>
  <cols>
    <col min="1" max="1" width="3.6328125" customWidth="1"/>
    <col min="2" max="2" width="14.6328125" customWidth="1"/>
    <col min="3" max="3" width="19" customWidth="1"/>
    <col min="4" max="4" width="40.453125" bestFit="1" customWidth="1"/>
    <col min="5" max="5" width="40.36328125" bestFit="1" customWidth="1"/>
    <col min="6" max="6" width="11.81640625" customWidth="1"/>
    <col min="7" max="7" width="21.1796875" customWidth="1"/>
    <col min="8" max="8" width="1" customWidth="1"/>
    <col min="9" max="9" width="1.453125" customWidth="1"/>
  </cols>
  <sheetData>
    <row r="1" spans="2:7" ht="11.25" customHeight="1" x14ac:dyDescent="0.2"/>
    <row r="2" spans="2:7" ht="14" x14ac:dyDescent="0.2">
      <c r="B2" s="145" t="s">
        <v>122</v>
      </c>
    </row>
    <row r="3" spans="2:7" x14ac:dyDescent="0.2">
      <c r="B3" s="144" t="s">
        <v>123</v>
      </c>
      <c r="C3" s="15"/>
      <c r="D3" s="15"/>
      <c r="G3" s="146" t="s">
        <v>168</v>
      </c>
    </row>
    <row r="4" spans="2:7" ht="24.9" customHeight="1" x14ac:dyDescent="0.2">
      <c r="B4" s="271" t="s">
        <v>15</v>
      </c>
      <c r="C4" s="271"/>
      <c r="D4" s="174" t="s">
        <v>124</v>
      </c>
      <c r="E4" s="174" t="s">
        <v>125</v>
      </c>
      <c r="F4" s="185" t="s">
        <v>126</v>
      </c>
      <c r="G4" s="174" t="s">
        <v>127</v>
      </c>
    </row>
    <row r="5" spans="2:7" ht="24.9" customHeight="1" x14ac:dyDescent="0.2">
      <c r="B5" s="272" t="s">
        <v>128</v>
      </c>
      <c r="C5" s="273"/>
      <c r="D5" s="129" t="str">
        <f>補助金!D5</f>
        <v>草地畜産基盤整備事業負担金</v>
      </c>
      <c r="E5" s="129" t="str">
        <f>補助金!E5</f>
        <v>島根県隠岐支庁長県土整備局</v>
      </c>
      <c r="F5" s="147">
        <f>ROUND(補助金!F5/1000,0)</f>
        <v>36945</v>
      </c>
      <c r="G5" s="171" t="str">
        <f>補助金!G5</f>
        <v>産業振興</v>
      </c>
    </row>
    <row r="6" spans="2:7" ht="24.9" customHeight="1" x14ac:dyDescent="0.2">
      <c r="B6" s="274"/>
      <c r="C6" s="275"/>
      <c r="D6" s="129" t="str">
        <f>補助金!D6</f>
        <v>県単急傾斜地崩壊対策事業市町村負担金</v>
      </c>
      <c r="E6" s="129" t="str">
        <f>補助金!E6</f>
        <v>島根県</v>
      </c>
      <c r="F6" s="147">
        <f>ROUND(補助金!F6/1000,0)</f>
        <v>930</v>
      </c>
      <c r="G6" s="171" t="str">
        <f>補助金!G6</f>
        <v>生活インフラ・国土保全</v>
      </c>
    </row>
    <row r="7" spans="2:7" ht="24.9" customHeight="1" x14ac:dyDescent="0.2">
      <c r="B7" s="274"/>
      <c r="C7" s="275"/>
      <c r="D7" s="129" t="str">
        <f>補助金!D7</f>
        <v>その他</v>
      </c>
      <c r="E7" s="129" t="str">
        <f>補助金!E7</f>
        <v>-</v>
      </c>
      <c r="F7" s="147">
        <f>ROUND(補助金!F7/1000,0)</f>
        <v>47</v>
      </c>
      <c r="G7" s="171" t="str">
        <f>補助金!G7</f>
        <v>-</v>
      </c>
    </row>
    <row r="8" spans="2:7" ht="24.9" customHeight="1" x14ac:dyDescent="0.2">
      <c r="B8" s="276"/>
      <c r="C8" s="277"/>
      <c r="D8" s="171" t="str">
        <f>補助金!D8</f>
        <v>計</v>
      </c>
      <c r="E8" s="136"/>
      <c r="F8" s="147">
        <f>ROUND(補助金!F8/1000,0)</f>
        <v>37922</v>
      </c>
      <c r="G8" s="138"/>
    </row>
    <row r="9" spans="2:7" ht="24.9" customHeight="1" x14ac:dyDescent="0.2">
      <c r="B9" s="280" t="s">
        <v>130</v>
      </c>
      <c r="C9" s="281"/>
      <c r="D9" s="129" t="str">
        <f>補助金!D9</f>
        <v>一部事務組合・広域連合負担金</v>
      </c>
      <c r="E9" s="129" t="str">
        <f>補助金!E9</f>
        <v>一部事務組合・広域連合</v>
      </c>
      <c r="F9" s="147">
        <f>ROUND(補助金!F9/1000,0)</f>
        <v>296302</v>
      </c>
      <c r="G9" s="171" t="str">
        <f>補助金!G9</f>
        <v>総務</v>
      </c>
    </row>
    <row r="10" spans="2:7" ht="24.9" customHeight="1" x14ac:dyDescent="0.2">
      <c r="B10" s="282"/>
      <c r="C10" s="283"/>
      <c r="D10" s="129" t="str">
        <f>補助金!D10</f>
        <v>簡易水道事業会計繰出金</v>
      </c>
      <c r="E10" s="129" t="str">
        <f>補助金!E10</f>
        <v>簡易水道事業会計</v>
      </c>
      <c r="F10" s="147">
        <f>ROUND(補助金!F10/1000,0)</f>
        <v>54243</v>
      </c>
      <c r="G10" s="171" t="str">
        <f>補助金!G10</f>
        <v>生活インフラ・国土保全</v>
      </c>
    </row>
    <row r="11" spans="2:7" ht="24.9" customHeight="1" x14ac:dyDescent="0.2">
      <c r="B11" s="282"/>
      <c r="C11" s="283"/>
      <c r="D11" s="129" t="str">
        <f>補助金!D11</f>
        <v>下水道事業会計繰出金</v>
      </c>
      <c r="E11" s="129" t="str">
        <f>補助金!E11</f>
        <v>下水道事業会計</v>
      </c>
      <c r="F11" s="147">
        <f>ROUND(補助金!F11/1000,0)</f>
        <v>43142</v>
      </c>
      <c r="G11" s="171" t="str">
        <f>補助金!G11</f>
        <v>生活インフラ・国土保全</v>
      </c>
    </row>
    <row r="12" spans="2:7" ht="24.9" customHeight="1" x14ac:dyDescent="0.2">
      <c r="B12" s="282"/>
      <c r="C12" s="283"/>
      <c r="D12" s="129" t="str">
        <f>補助金!D12</f>
        <v>地域おこし協力隊活動支援事業補助金</v>
      </c>
      <c r="E12" s="129" t="str">
        <f>補助金!E12</f>
        <v>一般社団法人ぐるーり知夫里島　他</v>
      </c>
      <c r="F12" s="147">
        <f>ROUND(補助金!F12/1000,0)</f>
        <v>37960</v>
      </c>
      <c r="G12" s="171" t="str">
        <f>補助金!G12</f>
        <v>産業振興</v>
      </c>
    </row>
    <row r="13" spans="2:7" ht="24.9" customHeight="1" x14ac:dyDescent="0.2">
      <c r="B13" s="282"/>
      <c r="C13" s="283"/>
      <c r="D13" s="129" t="str">
        <f>補助金!D13</f>
        <v>雇用機会拡充事業補助金</v>
      </c>
      <c r="E13" s="129" t="str">
        <f>補助金!E13</f>
        <v>支給対象者</v>
      </c>
      <c r="F13" s="147">
        <f>ROUND(補助金!F13/1000,0)</f>
        <v>32060</v>
      </c>
      <c r="G13" s="171" t="str">
        <f>補助金!G13</f>
        <v>産業振興</v>
      </c>
    </row>
    <row r="14" spans="2:7" ht="24.9" customHeight="1" x14ac:dyDescent="0.2">
      <c r="B14" s="282"/>
      <c r="C14" s="283"/>
      <c r="D14" s="129" t="str">
        <f>補助金!D14</f>
        <v>その他</v>
      </c>
      <c r="E14" s="129" t="str">
        <f>補助金!E14</f>
        <v>-</v>
      </c>
      <c r="F14" s="147">
        <f>ROUND(補助金!F14/1000,0)</f>
        <v>173496</v>
      </c>
      <c r="G14" s="171" t="str">
        <f>補助金!G14</f>
        <v>-</v>
      </c>
    </row>
    <row r="15" spans="2:7" ht="24.9" customHeight="1" x14ac:dyDescent="0.2">
      <c r="B15" s="284"/>
      <c r="C15" s="285"/>
      <c r="D15" s="150" t="s">
        <v>129</v>
      </c>
      <c r="E15" s="148"/>
      <c r="F15" s="147">
        <f>ROUND(補助金!F15/1000,0)</f>
        <v>637202</v>
      </c>
      <c r="G15" s="149"/>
    </row>
    <row r="16" spans="2:7" ht="24.9" customHeight="1" x14ac:dyDescent="0.2">
      <c r="B16" s="278" t="s">
        <v>39</v>
      </c>
      <c r="C16" s="279"/>
      <c r="D16" s="149"/>
      <c r="E16" s="148"/>
      <c r="F16" s="147">
        <f>ROUND(補助金!F16/1000,0)</f>
        <v>675125</v>
      </c>
      <c r="G16" s="149"/>
    </row>
    <row r="17" ht="3.75" customHeight="1" x14ac:dyDescent="0.2"/>
    <row r="18" ht="12" customHeight="1" x14ac:dyDescent="0.2"/>
  </sheetData>
  <mergeCells count="4">
    <mergeCell ref="B4:C4"/>
    <mergeCell ref="B5:C8"/>
    <mergeCell ref="B16:C16"/>
    <mergeCell ref="B9:C15"/>
  </mergeCells>
  <phoneticPr fontId="6"/>
  <printOptions horizontalCentered="1"/>
  <pageMargins left="0.19685039370078741" right="0.19685039370078741" top="0.70866141732283472" bottom="0.15748031496062992" header="0.31496062992125984" footer="0.31496062992125984"/>
  <pageSetup paperSize="9" scale="8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B1:I29"/>
  <sheetViews>
    <sheetView view="pageBreakPreview" zoomScaleNormal="100" zoomScaleSheetLayoutView="100" workbookViewId="0"/>
  </sheetViews>
  <sheetFormatPr defaultColWidth="9" defaultRowHeight="13" x14ac:dyDescent="0.2"/>
  <cols>
    <col min="1" max="1" width="0.453125" style="40" customWidth="1"/>
    <col min="2" max="2" width="18.54296875" style="40" bestFit="1" customWidth="1"/>
    <col min="3" max="3" width="13.81640625" style="40" bestFit="1" customWidth="1"/>
    <col min="4" max="4" width="12.36328125" style="40" bestFit="1" customWidth="1"/>
    <col min="5" max="5" width="18.54296875" style="40" bestFit="1" customWidth="1"/>
    <col min="6" max="6" width="14.81640625" style="40" bestFit="1" customWidth="1"/>
    <col min="7" max="7" width="0.81640625" style="40" customWidth="1"/>
    <col min="8" max="8" width="16.81640625" style="40" customWidth="1"/>
    <col min="9" max="9" width="12.6328125" style="40" customWidth="1"/>
    <col min="10" max="16384" width="9" style="40"/>
  </cols>
  <sheetData>
    <row r="1" spans="2:6" ht="12" customHeight="1" x14ac:dyDescent="0.2"/>
    <row r="2" spans="2:6" ht="15" customHeight="1" x14ac:dyDescent="0.2">
      <c r="B2" s="287" t="s">
        <v>131</v>
      </c>
      <c r="C2" s="287"/>
      <c r="D2" s="287"/>
      <c r="E2" s="287"/>
      <c r="F2" s="287"/>
    </row>
    <row r="3" spans="2:6" ht="14.25" customHeight="1" x14ac:dyDescent="0.2">
      <c r="B3" s="151" t="s">
        <v>132</v>
      </c>
      <c r="F3" s="117" t="s">
        <v>162</v>
      </c>
    </row>
    <row r="4" spans="2:6" x14ac:dyDescent="0.2">
      <c r="B4" s="186" t="s">
        <v>133</v>
      </c>
      <c r="C4" s="186" t="s">
        <v>115</v>
      </c>
      <c r="D4" s="187" t="s">
        <v>134</v>
      </c>
      <c r="E4" s="187"/>
      <c r="F4" s="188" t="s">
        <v>0</v>
      </c>
    </row>
    <row r="5" spans="2:6" x14ac:dyDescent="0.2">
      <c r="B5" s="288" t="s">
        <v>135</v>
      </c>
      <c r="C5" s="288" t="s">
        <v>8</v>
      </c>
      <c r="D5" s="152" t="s">
        <v>180</v>
      </c>
      <c r="E5" s="153"/>
      <c r="F5" s="154">
        <f>52877538-98851+332210</f>
        <v>53110897</v>
      </c>
    </row>
    <row r="6" spans="2:6" x14ac:dyDescent="0.2">
      <c r="B6" s="289"/>
      <c r="C6" s="289"/>
      <c r="D6" s="152" t="s">
        <v>181</v>
      </c>
      <c r="E6" s="153"/>
      <c r="F6" s="154">
        <v>10850000</v>
      </c>
    </row>
    <row r="7" spans="2:6" x14ac:dyDescent="0.2">
      <c r="B7" s="289"/>
      <c r="C7" s="289"/>
      <c r="D7" s="152" t="s">
        <v>182</v>
      </c>
      <c r="E7" s="153"/>
      <c r="F7" s="154">
        <v>62000</v>
      </c>
    </row>
    <row r="8" spans="2:6" x14ac:dyDescent="0.2">
      <c r="B8" s="289"/>
      <c r="C8" s="289"/>
      <c r="D8" s="155" t="s">
        <v>183</v>
      </c>
      <c r="E8" s="153"/>
      <c r="F8" s="154">
        <v>511000</v>
      </c>
    </row>
    <row r="9" spans="2:6" x14ac:dyDescent="0.2">
      <c r="B9" s="289"/>
      <c r="C9" s="289"/>
      <c r="D9" s="152" t="s">
        <v>184</v>
      </c>
      <c r="E9" s="153"/>
      <c r="F9" s="154">
        <v>643000</v>
      </c>
    </row>
    <row r="10" spans="2:6" x14ac:dyDescent="0.2">
      <c r="B10" s="289"/>
      <c r="C10" s="289"/>
      <c r="D10" s="152" t="s">
        <v>191</v>
      </c>
      <c r="E10" s="153"/>
      <c r="F10" s="154">
        <v>1435000</v>
      </c>
    </row>
    <row r="11" spans="2:6" x14ac:dyDescent="0.2">
      <c r="B11" s="289"/>
      <c r="C11" s="289"/>
      <c r="D11" s="152" t="s">
        <v>185</v>
      </c>
      <c r="E11" s="153"/>
      <c r="F11" s="154">
        <v>15531000</v>
      </c>
    </row>
    <row r="12" spans="2:6" x14ac:dyDescent="0.2">
      <c r="B12" s="289"/>
      <c r="C12" s="289"/>
      <c r="D12" s="152" t="s">
        <v>192</v>
      </c>
      <c r="E12" s="153"/>
      <c r="F12" s="154">
        <v>738000</v>
      </c>
    </row>
    <row r="13" spans="2:6" x14ac:dyDescent="0.2">
      <c r="B13" s="289"/>
      <c r="C13" s="289"/>
      <c r="D13" s="155" t="s">
        <v>186</v>
      </c>
      <c r="E13" s="153"/>
      <c r="F13" s="154">
        <v>2662000</v>
      </c>
    </row>
    <row r="14" spans="2:6" x14ac:dyDescent="0.2">
      <c r="B14" s="289"/>
      <c r="C14" s="289"/>
      <c r="D14" s="152" t="s">
        <v>187</v>
      </c>
      <c r="E14" s="153"/>
      <c r="F14" s="154">
        <v>1251756000</v>
      </c>
    </row>
    <row r="15" spans="2:6" x14ac:dyDescent="0.2">
      <c r="B15" s="289"/>
      <c r="C15" s="289"/>
      <c r="D15" s="155" t="s">
        <v>188</v>
      </c>
      <c r="E15" s="153"/>
      <c r="F15" s="154">
        <v>10617192</v>
      </c>
    </row>
    <row r="16" spans="2:6" x14ac:dyDescent="0.2">
      <c r="B16" s="289"/>
      <c r="C16" s="289"/>
      <c r="D16" s="155" t="s">
        <v>189</v>
      </c>
      <c r="E16" s="153"/>
      <c r="F16" s="154">
        <v>15116000</v>
      </c>
    </row>
    <row r="17" spans="2:9" x14ac:dyDescent="0.2">
      <c r="B17" s="289"/>
      <c r="C17" s="290"/>
      <c r="D17" s="291" t="s">
        <v>136</v>
      </c>
      <c r="E17" s="292"/>
      <c r="F17" s="154">
        <f>SUM(F5:F16)</f>
        <v>1363032089</v>
      </c>
    </row>
    <row r="18" spans="2:9" ht="13.5" customHeight="1" x14ac:dyDescent="0.2">
      <c r="B18" s="289"/>
      <c r="C18" s="293" t="s">
        <v>9</v>
      </c>
      <c r="D18" s="295" t="s">
        <v>137</v>
      </c>
      <c r="E18" s="153" t="s">
        <v>138</v>
      </c>
      <c r="F18" s="154">
        <v>56660000</v>
      </c>
    </row>
    <row r="19" spans="2:9" x14ac:dyDescent="0.2">
      <c r="B19" s="289"/>
      <c r="C19" s="294"/>
      <c r="D19" s="296"/>
      <c r="E19" s="153" t="s">
        <v>139</v>
      </c>
      <c r="F19" s="154">
        <v>0</v>
      </c>
    </row>
    <row r="20" spans="2:9" x14ac:dyDescent="0.2">
      <c r="B20" s="289"/>
      <c r="C20" s="289"/>
      <c r="D20" s="297"/>
      <c r="E20" s="156" t="s">
        <v>129</v>
      </c>
      <c r="F20" s="154">
        <f>SUM(F18:F19)</f>
        <v>56660000</v>
      </c>
    </row>
    <row r="21" spans="2:9" ht="13.5" customHeight="1" x14ac:dyDescent="0.2">
      <c r="B21" s="289"/>
      <c r="C21" s="289"/>
      <c r="D21" s="295" t="s">
        <v>140</v>
      </c>
      <c r="E21" s="153" t="s">
        <v>138</v>
      </c>
      <c r="F21" s="154">
        <f>157836071-F18</f>
        <v>101176071</v>
      </c>
    </row>
    <row r="22" spans="2:9" x14ac:dyDescent="0.2">
      <c r="B22" s="289"/>
      <c r="C22" s="289"/>
      <c r="D22" s="296"/>
      <c r="E22" s="153" t="s">
        <v>139</v>
      </c>
      <c r="F22" s="154">
        <f>121670049-F19</f>
        <v>121670049</v>
      </c>
    </row>
    <row r="23" spans="2:9" x14ac:dyDescent="0.2">
      <c r="B23" s="289"/>
      <c r="C23" s="289"/>
      <c r="D23" s="297"/>
      <c r="E23" s="156" t="s">
        <v>129</v>
      </c>
      <c r="F23" s="154">
        <f>SUM(F21:F22)</f>
        <v>222846120</v>
      </c>
    </row>
    <row r="24" spans="2:9" x14ac:dyDescent="0.2">
      <c r="B24" s="289"/>
      <c r="C24" s="290"/>
      <c r="D24" s="291" t="s">
        <v>136</v>
      </c>
      <c r="E24" s="292"/>
      <c r="F24" s="154">
        <f>F20+F23</f>
        <v>279506120</v>
      </c>
    </row>
    <row r="25" spans="2:9" x14ac:dyDescent="0.2">
      <c r="B25" s="290"/>
      <c r="C25" s="291" t="s">
        <v>7</v>
      </c>
      <c r="D25" s="298"/>
      <c r="E25" s="292"/>
      <c r="F25" s="154">
        <f>F17+F24</f>
        <v>1642538209</v>
      </c>
    </row>
    <row r="26" spans="2:9" x14ac:dyDescent="0.2">
      <c r="B26" s="286" t="s">
        <v>171</v>
      </c>
      <c r="C26" s="286"/>
      <c r="D26" s="286"/>
      <c r="E26" s="156" t="s">
        <v>172</v>
      </c>
      <c r="F26" s="154">
        <v>0</v>
      </c>
    </row>
    <row r="27" spans="2:9" x14ac:dyDescent="0.2">
      <c r="B27" s="286"/>
      <c r="C27" s="286"/>
      <c r="D27" s="286"/>
      <c r="E27" s="156" t="s">
        <v>173</v>
      </c>
      <c r="F27" s="154">
        <v>0</v>
      </c>
    </row>
    <row r="28" spans="2:9" x14ac:dyDescent="0.2">
      <c r="B28" s="286" t="s">
        <v>174</v>
      </c>
      <c r="C28" s="286"/>
      <c r="D28" s="286"/>
      <c r="E28" s="156" t="s">
        <v>172</v>
      </c>
      <c r="F28" s="154">
        <f>F17</f>
        <v>1363032089</v>
      </c>
      <c r="H28" s="40">
        <v>1363032089</v>
      </c>
      <c r="I28" s="40">
        <f>H28-F28</f>
        <v>0</v>
      </c>
    </row>
    <row r="29" spans="2:9" x14ac:dyDescent="0.2">
      <c r="B29" s="286"/>
      <c r="C29" s="286"/>
      <c r="D29" s="286"/>
      <c r="E29" s="156" t="s">
        <v>173</v>
      </c>
      <c r="F29" s="154">
        <f>F24</f>
        <v>279506120</v>
      </c>
      <c r="H29" s="40">
        <v>279506120</v>
      </c>
      <c r="I29" s="40">
        <f>H29-F29</f>
        <v>0</v>
      </c>
    </row>
  </sheetData>
  <mergeCells count="11">
    <mergeCell ref="B26:D27"/>
    <mergeCell ref="B28:D29"/>
    <mergeCell ref="B2:F2"/>
    <mergeCell ref="B5:B25"/>
    <mergeCell ref="C5:C17"/>
    <mergeCell ref="D17:E17"/>
    <mergeCell ref="C18:C24"/>
    <mergeCell ref="D18:D20"/>
    <mergeCell ref="D21:D23"/>
    <mergeCell ref="D24:E24"/>
    <mergeCell ref="C25:E25"/>
  </mergeCells>
  <phoneticPr fontId="6"/>
  <printOptions horizontalCentered="1"/>
  <pageMargins left="0.98425196850393704" right="1.9685039370078741" top="0.51181102362204722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0E449-9D12-4188-9411-AD1FCCA8414E}">
  <sheetPr>
    <tabColor theme="9" tint="0.39997558519241921"/>
    <pageSetUpPr fitToPage="1"/>
  </sheetPr>
  <dimension ref="A1:K49"/>
  <sheetViews>
    <sheetView zoomScaleNormal="100" zoomScaleSheetLayoutView="100" workbookViewId="0">
      <selection activeCell="F54" sqref="F54"/>
    </sheetView>
  </sheetViews>
  <sheetFormatPr defaultRowHeight="13" x14ac:dyDescent="0.2"/>
  <cols>
    <col min="1" max="1" width="0.90625" customWidth="1"/>
    <col min="2" max="2" width="3.81640625" customWidth="1"/>
    <col min="3" max="3" width="16.81640625" customWidth="1"/>
    <col min="4" max="10" width="16.453125" customWidth="1"/>
    <col min="11" max="11" width="17.26953125" customWidth="1"/>
  </cols>
  <sheetData>
    <row r="1" spans="1:11" ht="18.75" customHeight="1" x14ac:dyDescent="0.2">
      <c r="A1" s="217" t="s">
        <v>10</v>
      </c>
      <c r="B1" s="218"/>
      <c r="C1" s="218"/>
      <c r="D1" s="218"/>
      <c r="E1" s="218"/>
    </row>
    <row r="2" spans="1:11" ht="24.75" customHeight="1" x14ac:dyDescent="0.2">
      <c r="A2" s="219" t="s">
        <v>11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 ht="19.5" customHeight="1" x14ac:dyDescent="0.2">
      <c r="A3" s="217" t="s">
        <v>12</v>
      </c>
      <c r="B3" s="218"/>
      <c r="C3" s="218"/>
      <c r="D3" s="218"/>
      <c r="E3" s="218"/>
      <c r="F3" s="218"/>
      <c r="G3" s="218"/>
      <c r="H3" s="1"/>
      <c r="I3" s="1"/>
      <c r="J3" s="1"/>
      <c r="K3" s="1"/>
    </row>
    <row r="4" spans="1:11" ht="17.25" customHeight="1" x14ac:dyDescent="0.2">
      <c r="A4" s="220" t="s">
        <v>153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</row>
    <row r="5" spans="1:11" ht="16.5" customHeight="1" x14ac:dyDescent="0.2">
      <c r="A5" s="217" t="s">
        <v>13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</row>
    <row r="6" spans="1:11" ht="1.5" customHeight="1" x14ac:dyDescent="0.2">
      <c r="B6" s="221"/>
      <c r="C6" s="221"/>
      <c r="D6" s="221"/>
      <c r="E6" s="221"/>
      <c r="F6" s="221"/>
      <c r="G6" s="221"/>
      <c r="H6" s="221"/>
      <c r="I6" s="221"/>
      <c r="J6" s="221"/>
      <c r="K6" s="221"/>
    </row>
    <row r="7" spans="1:11" ht="20.25" customHeight="1" x14ac:dyDescent="0.2">
      <c r="B7" s="2" t="s">
        <v>14</v>
      </c>
      <c r="C7" s="3"/>
      <c r="D7" s="4"/>
      <c r="E7" s="4"/>
      <c r="F7" s="4"/>
      <c r="G7" s="4"/>
      <c r="H7" s="4"/>
      <c r="I7" s="4"/>
      <c r="J7" s="5" t="s">
        <v>167</v>
      </c>
    </row>
    <row r="8" spans="1:11" ht="37.5" customHeight="1" x14ac:dyDescent="0.2">
      <c r="B8" s="213" t="s">
        <v>15</v>
      </c>
      <c r="C8" s="213"/>
      <c r="D8" s="198" t="s">
        <v>16</v>
      </c>
      <c r="E8" s="198" t="s">
        <v>17</v>
      </c>
      <c r="F8" s="198" t="s">
        <v>18</v>
      </c>
      <c r="G8" s="198" t="s">
        <v>19</v>
      </c>
      <c r="H8" s="198" t="s">
        <v>20</v>
      </c>
      <c r="I8" s="198" t="s">
        <v>21</v>
      </c>
      <c r="J8" s="199" t="s">
        <v>22</v>
      </c>
    </row>
    <row r="9" spans="1:11" ht="14.15" customHeight="1" x14ac:dyDescent="0.2">
      <c r="B9" s="205" t="s">
        <v>23</v>
      </c>
      <c r="C9" s="205"/>
      <c r="D9" s="154">
        <f>ROUND(有形固定資産!D9/1000,0)</f>
        <v>6192269</v>
      </c>
      <c r="E9" s="154">
        <f>ROUND(有形固定資産!E9/1000,0)</f>
        <v>140158</v>
      </c>
      <c r="F9" s="154">
        <f>ROUND(有形固定資産!F9/1000,0)</f>
        <v>9020</v>
      </c>
      <c r="G9" s="154">
        <f>ROUND(有形固定資産!G9/1000,0)</f>
        <v>6323406</v>
      </c>
      <c r="H9" s="154">
        <f>ROUND(有形固定資産!H9/1000,0)</f>
        <v>3603472</v>
      </c>
      <c r="I9" s="154">
        <f>ROUND(有形固定資産!I9/1000,0)</f>
        <v>184655</v>
      </c>
      <c r="J9" s="154">
        <f>ROUND(有形固定資産!J9/1000,0)</f>
        <v>2719934</v>
      </c>
    </row>
    <row r="10" spans="1:11" ht="14.15" customHeight="1" x14ac:dyDescent="0.2">
      <c r="B10" s="205" t="s">
        <v>24</v>
      </c>
      <c r="C10" s="205"/>
      <c r="D10" s="154">
        <f>ROUND(有形固定資産!D10/1000,0)</f>
        <v>113436</v>
      </c>
      <c r="E10" s="154">
        <f>ROUND(有形固定資産!E10/1000,0)</f>
        <v>0</v>
      </c>
      <c r="F10" s="154">
        <f>ROUND(有形固定資産!F10/1000,0)</f>
        <v>0</v>
      </c>
      <c r="G10" s="154">
        <f>ROUND(有形固定資産!G10/1000,0)</f>
        <v>113436</v>
      </c>
      <c r="H10" s="154">
        <f>ROUND(有形固定資産!H10/1000,0)</f>
        <v>0</v>
      </c>
      <c r="I10" s="154">
        <f>ROUND(有形固定資産!I10/1000,0)</f>
        <v>0</v>
      </c>
      <c r="J10" s="154">
        <f>ROUND(有形固定資産!J10/1000,0)</f>
        <v>113436</v>
      </c>
    </row>
    <row r="11" spans="1:11" ht="14.15" customHeight="1" x14ac:dyDescent="0.2">
      <c r="B11" s="206" t="s">
        <v>25</v>
      </c>
      <c r="C11" s="206"/>
      <c r="D11" s="154">
        <f>ROUND(有形固定資産!D11/1000,0)</f>
        <v>0</v>
      </c>
      <c r="E11" s="154">
        <f>ROUND(有形固定資産!E11/1000,0)</f>
        <v>0</v>
      </c>
      <c r="F11" s="154">
        <f>ROUND(有形固定資産!F11/1000,0)</f>
        <v>0</v>
      </c>
      <c r="G11" s="154">
        <f>ROUND(有形固定資産!G11/1000,0)</f>
        <v>0</v>
      </c>
      <c r="H11" s="154">
        <f>ROUND(有形固定資産!H11/1000,0)</f>
        <v>0</v>
      </c>
      <c r="I11" s="154">
        <f>ROUND(有形固定資産!I11/1000,0)</f>
        <v>0</v>
      </c>
      <c r="J11" s="154">
        <f>ROUND(有形固定資産!J11/1000,0)</f>
        <v>0</v>
      </c>
    </row>
    <row r="12" spans="1:11" ht="14.15" customHeight="1" x14ac:dyDescent="0.2">
      <c r="B12" s="206" t="s">
        <v>26</v>
      </c>
      <c r="C12" s="206"/>
      <c r="D12" s="154">
        <f>ROUND(有形固定資産!D12/1000,0)</f>
        <v>5428745</v>
      </c>
      <c r="E12" s="154">
        <f>ROUND(有形固定資産!E12/1000,0)</f>
        <v>36135</v>
      </c>
      <c r="F12" s="154">
        <f>ROUND(有形固定資産!F12/1000,0)</f>
        <v>0</v>
      </c>
      <c r="G12" s="154">
        <f>ROUND(有形固定資産!G12/1000,0)</f>
        <v>5464880</v>
      </c>
      <c r="H12" s="154">
        <f>ROUND(有形固定資産!H12/1000,0)</f>
        <v>3270641</v>
      </c>
      <c r="I12" s="154">
        <f>ROUND(有形固定資産!I12/1000,0)</f>
        <v>151943</v>
      </c>
      <c r="J12" s="154">
        <f>ROUND(有形固定資産!J12/1000,0)</f>
        <v>2194240</v>
      </c>
    </row>
    <row r="13" spans="1:11" ht="14.15" customHeight="1" x14ac:dyDescent="0.2">
      <c r="B13" s="205" t="s">
        <v>27</v>
      </c>
      <c r="C13" s="205"/>
      <c r="D13" s="154">
        <f>ROUND(有形固定資産!D13/1000,0)</f>
        <v>641067</v>
      </c>
      <c r="E13" s="154">
        <f>ROUND(有形固定資産!E13/1000,0)</f>
        <v>7333</v>
      </c>
      <c r="F13" s="154">
        <f>ROUND(有形固定資産!F13/1000,0)</f>
        <v>0</v>
      </c>
      <c r="G13" s="154">
        <f>ROUND(有形固定資産!G13/1000,0)</f>
        <v>648400</v>
      </c>
      <c r="H13" s="154">
        <f>ROUND(有形固定資産!H13/1000,0)</f>
        <v>332831</v>
      </c>
      <c r="I13" s="154">
        <f>ROUND(有形固定資産!I13/1000,0)</f>
        <v>32712</v>
      </c>
      <c r="J13" s="154">
        <f>ROUND(有形固定資産!J13/1000,0)</f>
        <v>315569</v>
      </c>
    </row>
    <row r="14" spans="1:11" ht="14.15" customHeight="1" x14ac:dyDescent="0.2">
      <c r="B14" s="209" t="s">
        <v>28</v>
      </c>
      <c r="C14" s="209"/>
      <c r="D14" s="154">
        <f>ROUND(有形固定資産!D14/1000,0)</f>
        <v>0</v>
      </c>
      <c r="E14" s="154">
        <f>ROUND(有形固定資産!E14/1000,0)</f>
        <v>0</v>
      </c>
      <c r="F14" s="154">
        <f>ROUND(有形固定資産!F14/1000,0)</f>
        <v>0</v>
      </c>
      <c r="G14" s="154">
        <f>ROUND(有形固定資産!G14/1000,0)</f>
        <v>0</v>
      </c>
      <c r="H14" s="154">
        <f>ROUND(有形固定資産!H14/1000,0)</f>
        <v>0</v>
      </c>
      <c r="I14" s="154">
        <f>ROUND(有形固定資産!I14/1000,0)</f>
        <v>0</v>
      </c>
      <c r="J14" s="154">
        <f>ROUND(有形固定資産!J14/1000,0)</f>
        <v>0</v>
      </c>
    </row>
    <row r="15" spans="1:11" ht="14.15" customHeight="1" x14ac:dyDescent="0.2">
      <c r="B15" s="210" t="s">
        <v>29</v>
      </c>
      <c r="C15" s="210"/>
      <c r="D15" s="154">
        <f>ROUND(有形固定資産!D15/1000,0)</f>
        <v>0</v>
      </c>
      <c r="E15" s="154">
        <f>ROUND(有形固定資産!E15/1000,0)</f>
        <v>0</v>
      </c>
      <c r="F15" s="154">
        <f>ROUND(有形固定資産!F15/1000,0)</f>
        <v>0</v>
      </c>
      <c r="G15" s="154">
        <f>ROUND(有形固定資産!G15/1000,0)</f>
        <v>0</v>
      </c>
      <c r="H15" s="154">
        <f>ROUND(有形固定資産!H15/1000,0)</f>
        <v>0</v>
      </c>
      <c r="I15" s="154">
        <f>ROUND(有形固定資産!I15/1000,0)</f>
        <v>0</v>
      </c>
      <c r="J15" s="154">
        <f>ROUND(有形固定資産!J15/1000,0)</f>
        <v>0</v>
      </c>
    </row>
    <row r="16" spans="1:11" ht="14.15" customHeight="1" x14ac:dyDescent="0.2">
      <c r="B16" s="209" t="s">
        <v>30</v>
      </c>
      <c r="C16" s="209"/>
      <c r="D16" s="154">
        <f>ROUND(有形固定資産!D16/1000,0)</f>
        <v>0</v>
      </c>
      <c r="E16" s="154">
        <f>ROUND(有形固定資産!E16/1000,0)</f>
        <v>0</v>
      </c>
      <c r="F16" s="154">
        <f>ROUND(有形固定資産!F16/1000,0)</f>
        <v>0</v>
      </c>
      <c r="G16" s="154">
        <f>ROUND(有形固定資産!G16/1000,0)</f>
        <v>0</v>
      </c>
      <c r="H16" s="154">
        <f>ROUND(有形固定資産!H16/1000,0)</f>
        <v>0</v>
      </c>
      <c r="I16" s="154">
        <f>ROUND(有形固定資産!I16/1000,0)</f>
        <v>0</v>
      </c>
      <c r="J16" s="154">
        <f>ROUND(有形固定資産!J16/1000,0)</f>
        <v>0</v>
      </c>
    </row>
    <row r="17" spans="2:11" ht="14.15" customHeight="1" x14ac:dyDescent="0.2">
      <c r="B17" s="206" t="s">
        <v>31</v>
      </c>
      <c r="C17" s="206"/>
      <c r="D17" s="154">
        <f>ROUND(有形固定資産!D17/1000,0)</f>
        <v>0</v>
      </c>
      <c r="E17" s="154">
        <f>ROUND(有形固定資産!E17/1000,0)</f>
        <v>0</v>
      </c>
      <c r="F17" s="154">
        <f>ROUND(有形固定資産!F17/1000,0)</f>
        <v>0</v>
      </c>
      <c r="G17" s="154">
        <f>ROUND(有形固定資産!G17/1000,0)</f>
        <v>0</v>
      </c>
      <c r="H17" s="154">
        <f>ROUND(有形固定資産!H17/1000,0)</f>
        <v>0</v>
      </c>
      <c r="I17" s="154">
        <f>ROUND(有形固定資産!I17/1000,0)</f>
        <v>0</v>
      </c>
      <c r="J17" s="154">
        <f>ROUND(有形固定資産!J17/1000,0)</f>
        <v>0</v>
      </c>
    </row>
    <row r="18" spans="2:11" ht="14.15" customHeight="1" x14ac:dyDescent="0.2">
      <c r="B18" s="206" t="s">
        <v>32</v>
      </c>
      <c r="C18" s="206"/>
      <c r="D18" s="154">
        <f>ROUND(有形固定資産!D18/1000,0)</f>
        <v>9020</v>
      </c>
      <c r="E18" s="154">
        <f>ROUND(有形固定資産!E18/1000,0)</f>
        <v>96690</v>
      </c>
      <c r="F18" s="154">
        <f>ROUND(有形固定資産!F18/1000,0)</f>
        <v>9020</v>
      </c>
      <c r="G18" s="154">
        <f>ROUND(有形固定資産!G18/1000,0)</f>
        <v>96690</v>
      </c>
      <c r="H18" s="154">
        <f>ROUND(有形固定資産!H18/1000,0)</f>
        <v>0</v>
      </c>
      <c r="I18" s="154">
        <f>ROUND(有形固定資産!I18/1000,0)</f>
        <v>0</v>
      </c>
      <c r="J18" s="154">
        <f>ROUND(有形固定資産!J18/1000,0)</f>
        <v>96690</v>
      </c>
    </row>
    <row r="19" spans="2:11" ht="14.15" customHeight="1" x14ac:dyDescent="0.2">
      <c r="B19" s="216" t="s">
        <v>33</v>
      </c>
      <c r="C19" s="216"/>
      <c r="D19" s="154">
        <f>ROUND(有形固定資産!D19/1000,0)</f>
        <v>8359300</v>
      </c>
      <c r="E19" s="154">
        <f>ROUND(有形固定資産!E19/1000,0)</f>
        <v>55081</v>
      </c>
      <c r="F19" s="154">
        <f>ROUND(有形固定資産!F19/1000,0)</f>
        <v>0</v>
      </c>
      <c r="G19" s="154">
        <f>ROUND(有形固定資産!G19/1000,0)</f>
        <v>8414381</v>
      </c>
      <c r="H19" s="154">
        <f>ROUND(有形固定資産!H19/1000,0)</f>
        <v>5814303</v>
      </c>
      <c r="I19" s="154">
        <f>ROUND(有形固定資産!I19/1000,0)</f>
        <v>204906</v>
      </c>
      <c r="J19" s="154">
        <f>ROUND(有形固定資産!J19/1000,0)</f>
        <v>2600078</v>
      </c>
    </row>
    <row r="20" spans="2:11" ht="14.15" customHeight="1" x14ac:dyDescent="0.2">
      <c r="B20" s="205" t="s">
        <v>34</v>
      </c>
      <c r="C20" s="205"/>
      <c r="D20" s="154">
        <f>ROUND(有形固定資産!D20/1000,0)</f>
        <v>57574</v>
      </c>
      <c r="E20" s="154">
        <f>ROUND(有形固定資産!E20/1000,0)</f>
        <v>105</v>
      </c>
      <c r="F20" s="154">
        <f>ROUND(有形固定資産!F20/1000,0)</f>
        <v>0</v>
      </c>
      <c r="G20" s="154">
        <f>ROUND(有形固定資産!G20/1000,0)</f>
        <v>57678</v>
      </c>
      <c r="H20" s="154">
        <f>ROUND(有形固定資産!H20/1000,0)</f>
        <v>0</v>
      </c>
      <c r="I20" s="154">
        <f>ROUND(有形固定資産!I20/1000,0)</f>
        <v>0</v>
      </c>
      <c r="J20" s="154">
        <f>ROUND(有形固定資産!J20/1000,0)</f>
        <v>57678</v>
      </c>
    </row>
    <row r="21" spans="2:11" ht="14.15" customHeight="1" x14ac:dyDescent="0.2">
      <c r="B21" s="206" t="s">
        <v>35</v>
      </c>
      <c r="C21" s="206"/>
      <c r="D21" s="154">
        <f>ROUND(有形固定資産!D21/1000,0)</f>
        <v>23845</v>
      </c>
      <c r="E21" s="154">
        <f>ROUND(有形固定資産!E21/1000,0)</f>
        <v>0</v>
      </c>
      <c r="F21" s="154">
        <f>ROUND(有形固定資産!F21/1000,0)</f>
        <v>0</v>
      </c>
      <c r="G21" s="154">
        <f>ROUND(有形固定資産!G21/1000,0)</f>
        <v>23845</v>
      </c>
      <c r="H21" s="154">
        <f>ROUND(有形固定資産!H21/1000,0)</f>
        <v>16932</v>
      </c>
      <c r="I21" s="154">
        <f>ROUND(有形固定資産!I21/1000,0)</f>
        <v>869</v>
      </c>
      <c r="J21" s="154">
        <f>ROUND(有形固定資産!J21/1000,0)</f>
        <v>6913</v>
      </c>
    </row>
    <row r="22" spans="2:11" ht="14.15" customHeight="1" x14ac:dyDescent="0.2">
      <c r="B22" s="205" t="s">
        <v>27</v>
      </c>
      <c r="C22" s="205"/>
      <c r="D22" s="154">
        <f>ROUND(有形固定資産!D22/1000,0)</f>
        <v>8277881</v>
      </c>
      <c r="E22" s="154">
        <f>ROUND(有形固定資産!E22/1000,0)</f>
        <v>12942</v>
      </c>
      <c r="F22" s="154">
        <f>ROUND(有形固定資産!F22/1000,0)</f>
        <v>0</v>
      </c>
      <c r="G22" s="154">
        <f>ROUND(有形固定資産!G22/1000,0)</f>
        <v>8290822</v>
      </c>
      <c r="H22" s="154">
        <f>ROUND(有形固定資産!H22/1000,0)</f>
        <v>5797371</v>
      </c>
      <c r="I22" s="154">
        <f>ROUND(有形固定資産!I22/1000,0)</f>
        <v>204037</v>
      </c>
      <c r="J22" s="154">
        <f>ROUND(有形固定資産!J22/1000,0)</f>
        <v>2493451</v>
      </c>
    </row>
    <row r="23" spans="2:11" ht="14.15" customHeight="1" x14ac:dyDescent="0.2">
      <c r="B23" s="205" t="s">
        <v>31</v>
      </c>
      <c r="C23" s="205"/>
      <c r="D23" s="154">
        <f>ROUND(有形固定資産!D23/1000,0)</f>
        <v>0</v>
      </c>
      <c r="E23" s="154">
        <f>ROUND(有形固定資産!E23/1000,0)</f>
        <v>0</v>
      </c>
      <c r="F23" s="154">
        <f>ROUND(有形固定資産!F23/1000,0)</f>
        <v>0</v>
      </c>
      <c r="G23" s="154">
        <f>ROUND(有形固定資産!G23/1000,0)</f>
        <v>0</v>
      </c>
      <c r="H23" s="154">
        <f>ROUND(有形固定資産!H23/1000,0)</f>
        <v>0</v>
      </c>
      <c r="I23" s="154">
        <f>ROUND(有形固定資産!I23/1000,0)</f>
        <v>0</v>
      </c>
      <c r="J23" s="154">
        <f>ROUND(有形固定資産!J23/1000,0)</f>
        <v>0</v>
      </c>
    </row>
    <row r="24" spans="2:11" ht="14.15" customHeight="1" x14ac:dyDescent="0.2">
      <c r="B24" s="206" t="s">
        <v>32</v>
      </c>
      <c r="C24" s="206"/>
      <c r="D24" s="154">
        <f>ROUND(有形固定資産!D24/1000,0)</f>
        <v>0</v>
      </c>
      <c r="E24" s="154">
        <f>ROUND(有形固定資産!E24/1000,0)</f>
        <v>42035</v>
      </c>
      <c r="F24" s="154">
        <f>ROUND(有形固定資産!F24/1000,0)</f>
        <v>0</v>
      </c>
      <c r="G24" s="154">
        <f>ROUND(有形固定資産!G24/1000,0)</f>
        <v>42035</v>
      </c>
      <c r="H24" s="154">
        <f>ROUND(有形固定資産!H24/1000,0)</f>
        <v>0</v>
      </c>
      <c r="I24" s="154">
        <f>ROUND(有形固定資産!I24/1000,0)</f>
        <v>0</v>
      </c>
      <c r="J24" s="154">
        <f>ROUND(有形固定資産!J24/1000,0)</f>
        <v>42035</v>
      </c>
    </row>
    <row r="25" spans="2:11" ht="14.15" customHeight="1" x14ac:dyDescent="0.2">
      <c r="B25" s="205" t="s">
        <v>36</v>
      </c>
      <c r="C25" s="205"/>
      <c r="D25" s="154">
        <f>ROUND(有形固定資産!D25/1000,0)</f>
        <v>799698</v>
      </c>
      <c r="E25" s="154">
        <f>ROUND(有形固定資産!E25/1000,0)</f>
        <v>17743</v>
      </c>
      <c r="F25" s="154">
        <f>ROUND(有形固定資産!F25/1000,0)</f>
        <v>0</v>
      </c>
      <c r="G25" s="154">
        <f>ROUND(有形固定資産!G25/1000,0)</f>
        <v>817441</v>
      </c>
      <c r="H25" s="154">
        <f>ROUND(有形固定資産!H25/1000,0)</f>
        <v>770596</v>
      </c>
      <c r="I25" s="154">
        <f>ROUND(有形固定資産!I25/1000,0)</f>
        <v>53516</v>
      </c>
      <c r="J25" s="154">
        <f>ROUND(有形固定資産!J25/1000,0)</f>
        <v>46844</v>
      </c>
    </row>
    <row r="26" spans="2:11" ht="14.15" customHeight="1" x14ac:dyDescent="0.2">
      <c r="B26" s="214" t="s">
        <v>7</v>
      </c>
      <c r="C26" s="215"/>
      <c r="D26" s="154">
        <f>ROUND(有形固定資産!D26/1000,0)</f>
        <v>15351266</v>
      </c>
      <c r="E26" s="154">
        <f>ROUND(有形固定資産!E26/1000,0)</f>
        <v>212982</v>
      </c>
      <c r="F26" s="154">
        <f>ROUND(有形固定資産!F26/1000,0)</f>
        <v>9020</v>
      </c>
      <c r="G26" s="154">
        <f>ROUND(有形固定資産!G26/1000,0)</f>
        <v>15555228</v>
      </c>
      <c r="H26" s="154">
        <f>ROUND(有形固定資産!H26/1000,0)</f>
        <v>10188371</v>
      </c>
      <c r="I26" s="154">
        <f>ROUND(有形固定資産!I26/1000,0)</f>
        <v>443077</v>
      </c>
      <c r="J26" s="154">
        <f>ROUND(有形固定資産!J26/1000,0)</f>
        <v>5366857</v>
      </c>
    </row>
    <row r="27" spans="2:11" ht="8.4" customHeight="1" x14ac:dyDescent="0.2">
      <c r="B27" s="6"/>
      <c r="C27" s="7"/>
      <c r="D27" s="23"/>
      <c r="E27" s="23"/>
      <c r="F27" s="23"/>
      <c r="G27" s="23"/>
      <c r="H27" s="23"/>
      <c r="I27" s="23"/>
      <c r="J27" s="23"/>
      <c r="K27" s="23"/>
    </row>
    <row r="28" spans="2:11" ht="20.25" customHeight="1" x14ac:dyDescent="0.2">
      <c r="B28" s="8" t="s">
        <v>154</v>
      </c>
      <c r="C28" s="9"/>
      <c r="D28" s="24"/>
      <c r="E28" s="24"/>
      <c r="F28" s="24"/>
      <c r="G28" s="24"/>
      <c r="H28" s="24"/>
      <c r="I28" s="24"/>
      <c r="J28" s="24"/>
      <c r="K28" s="26" t="s">
        <v>167</v>
      </c>
    </row>
    <row r="29" spans="2:11" ht="12.9" customHeight="1" x14ac:dyDescent="0.2">
      <c r="B29" s="213" t="s">
        <v>15</v>
      </c>
      <c r="C29" s="213"/>
      <c r="D29" s="200" t="s">
        <v>37</v>
      </c>
      <c r="E29" s="200" t="s">
        <v>38</v>
      </c>
      <c r="F29" s="200" t="s">
        <v>211</v>
      </c>
      <c r="G29" s="200" t="s">
        <v>212</v>
      </c>
      <c r="H29" s="200" t="s">
        <v>213</v>
      </c>
      <c r="I29" s="200" t="s">
        <v>214</v>
      </c>
      <c r="J29" s="200" t="s">
        <v>215</v>
      </c>
      <c r="K29" s="200" t="s">
        <v>216</v>
      </c>
    </row>
    <row r="30" spans="2:11" ht="12.9" customHeight="1" x14ac:dyDescent="0.2">
      <c r="B30" s="213"/>
      <c r="C30" s="213"/>
      <c r="D30" s="201"/>
      <c r="E30" s="201"/>
      <c r="F30" s="201"/>
      <c r="G30" s="201"/>
      <c r="H30" s="201"/>
      <c r="I30" s="201"/>
      <c r="J30" s="201"/>
      <c r="K30" s="201"/>
    </row>
    <row r="31" spans="2:11" ht="14.15" customHeight="1" x14ac:dyDescent="0.2">
      <c r="B31" s="211" t="s">
        <v>23</v>
      </c>
      <c r="C31" s="212"/>
      <c r="D31" s="154">
        <f>ROUND(有形固定資産!D31/1000,0)</f>
        <v>463891</v>
      </c>
      <c r="E31" s="154">
        <f>ROUND(有形固定資産!E31/1000,0)</f>
        <v>668573</v>
      </c>
      <c r="F31" s="154">
        <f>ROUND(有形固定資産!F31/1000,0)</f>
        <v>505951</v>
      </c>
      <c r="G31" s="154">
        <f>ROUND(有形固定資産!G31/1000,0)</f>
        <v>186115</v>
      </c>
      <c r="H31" s="154">
        <f>ROUND(有形固定資産!H31/1000,0)</f>
        <v>512366</v>
      </c>
      <c r="I31" s="154">
        <f>ROUND(有形固定資産!I31/1000,0)</f>
        <v>1473</v>
      </c>
      <c r="J31" s="154">
        <f>ROUND(有形固定資産!J31/1000,0)</f>
        <v>381565</v>
      </c>
      <c r="K31" s="154">
        <f>ROUND(有形固定資産!K31/1000,0)</f>
        <v>2719934</v>
      </c>
    </row>
    <row r="32" spans="2:11" ht="14.15" customHeight="1" x14ac:dyDescent="0.2">
      <c r="B32" s="206" t="s">
        <v>34</v>
      </c>
      <c r="C32" s="206"/>
      <c r="D32" s="154">
        <f>ROUND(有形固定資産!D32/1000,0)</f>
        <v>6178</v>
      </c>
      <c r="E32" s="154">
        <f>ROUND(有形固定資産!E32/1000,0)</f>
        <v>34461</v>
      </c>
      <c r="F32" s="154">
        <f>ROUND(有形固定資産!F32/1000,0)</f>
        <v>5658</v>
      </c>
      <c r="G32" s="154">
        <f>ROUND(有形固定資産!G32/1000,0)</f>
        <v>0</v>
      </c>
      <c r="H32" s="154">
        <f>ROUND(有形固定資産!H32/1000,0)</f>
        <v>5252</v>
      </c>
      <c r="I32" s="154">
        <f>ROUND(有形固定資産!I32/1000,0)</f>
        <v>0</v>
      </c>
      <c r="J32" s="154">
        <f>ROUND(有形固定資産!J32/1000,0)</f>
        <v>61887</v>
      </c>
      <c r="K32" s="154">
        <f>ROUND(有形固定資産!K32/1000,0)</f>
        <v>113436</v>
      </c>
    </row>
    <row r="33" spans="2:11" ht="14.15" customHeight="1" x14ac:dyDescent="0.2">
      <c r="B33" s="206" t="s">
        <v>25</v>
      </c>
      <c r="C33" s="206"/>
      <c r="D33" s="154">
        <f>ROUND(有形固定資産!D33/1000,0)</f>
        <v>0</v>
      </c>
      <c r="E33" s="154">
        <f>ROUND(有形固定資産!E33/1000,0)</f>
        <v>0</v>
      </c>
      <c r="F33" s="154">
        <f>ROUND(有形固定資産!F33/1000,0)</f>
        <v>0</v>
      </c>
      <c r="G33" s="154">
        <f>ROUND(有形固定資産!G33/1000,0)</f>
        <v>0</v>
      </c>
      <c r="H33" s="154">
        <f>ROUND(有形固定資産!H33/1000,0)</f>
        <v>0</v>
      </c>
      <c r="I33" s="154">
        <f>ROUND(有形固定資産!I33/1000,0)</f>
        <v>0</v>
      </c>
      <c r="J33" s="154">
        <f>ROUND(有形固定資産!J33/1000,0)</f>
        <v>0</v>
      </c>
      <c r="K33" s="154">
        <f>ROUND(有形固定資産!K33/1000,0)</f>
        <v>0</v>
      </c>
    </row>
    <row r="34" spans="2:11" ht="14.15" customHeight="1" x14ac:dyDescent="0.2">
      <c r="B34" s="205" t="s">
        <v>26</v>
      </c>
      <c r="C34" s="205"/>
      <c r="D34" s="154">
        <f>ROUND(有形固定資産!D34/1000,0)</f>
        <v>365184</v>
      </c>
      <c r="E34" s="154">
        <f>ROUND(有形固定資産!E34/1000,0)</f>
        <v>631651</v>
      </c>
      <c r="F34" s="154">
        <f>ROUND(有形固定資産!F34/1000,0)</f>
        <v>332718</v>
      </c>
      <c r="G34" s="154">
        <f>ROUND(有形固定資産!G34/1000,0)</f>
        <v>116991</v>
      </c>
      <c r="H34" s="154">
        <f>ROUND(有形固定資産!H34/1000,0)</f>
        <v>432752</v>
      </c>
      <c r="I34" s="154">
        <f>ROUND(有形固定資産!I34/1000,0)</f>
        <v>596</v>
      </c>
      <c r="J34" s="154">
        <f>ROUND(有形固定資産!J34/1000,0)</f>
        <v>314349</v>
      </c>
      <c r="K34" s="154">
        <f>ROUND(有形固定資産!K34/1000,0)</f>
        <v>2194240</v>
      </c>
    </row>
    <row r="35" spans="2:11" ht="14.15" customHeight="1" x14ac:dyDescent="0.2">
      <c r="B35" s="206" t="s">
        <v>27</v>
      </c>
      <c r="C35" s="206"/>
      <c r="D35" s="154">
        <f>ROUND(有形固定資産!D35/1000,0)</f>
        <v>66130</v>
      </c>
      <c r="E35" s="154">
        <f>ROUND(有形固定資産!E35/1000,0)</f>
        <v>2461</v>
      </c>
      <c r="F35" s="154">
        <f>ROUND(有形固定資産!F35/1000,0)</f>
        <v>97285</v>
      </c>
      <c r="G35" s="154">
        <f>ROUND(有形固定資産!G35/1000,0)</f>
        <v>69124</v>
      </c>
      <c r="H35" s="154">
        <f>ROUND(有形固定資産!H35/1000,0)</f>
        <v>74363</v>
      </c>
      <c r="I35" s="154">
        <f>ROUND(有形固定資産!I35/1000,0)</f>
        <v>877</v>
      </c>
      <c r="J35" s="154">
        <f>ROUND(有形固定資産!J35/1000,0)</f>
        <v>5329</v>
      </c>
      <c r="K35" s="154">
        <f>ROUND(有形固定資産!K35/1000,0)</f>
        <v>315569</v>
      </c>
    </row>
    <row r="36" spans="2:11" ht="14.15" customHeight="1" x14ac:dyDescent="0.2">
      <c r="B36" s="209" t="s">
        <v>28</v>
      </c>
      <c r="C36" s="209"/>
      <c r="D36" s="154">
        <f>ROUND(有形固定資産!D36/1000,0)</f>
        <v>0</v>
      </c>
      <c r="E36" s="154">
        <f>ROUND(有形固定資産!E36/1000,0)</f>
        <v>0</v>
      </c>
      <c r="F36" s="154">
        <f>ROUND(有形固定資産!F36/1000,0)</f>
        <v>0</v>
      </c>
      <c r="G36" s="154">
        <f>ROUND(有形固定資産!G36/1000,0)</f>
        <v>0</v>
      </c>
      <c r="H36" s="154">
        <f>ROUND(有形固定資産!H36/1000,0)</f>
        <v>0</v>
      </c>
      <c r="I36" s="154">
        <f>ROUND(有形固定資産!I36/1000,0)</f>
        <v>0</v>
      </c>
      <c r="J36" s="154">
        <f>ROUND(有形固定資産!J36/1000,0)</f>
        <v>0</v>
      </c>
      <c r="K36" s="154">
        <f>ROUND(有形固定資産!K36/1000,0)</f>
        <v>0</v>
      </c>
    </row>
    <row r="37" spans="2:11" ht="14.15" customHeight="1" x14ac:dyDescent="0.2">
      <c r="B37" s="210" t="s">
        <v>29</v>
      </c>
      <c r="C37" s="210"/>
      <c r="D37" s="154">
        <f>ROUND(有形固定資産!D37/1000,0)</f>
        <v>0</v>
      </c>
      <c r="E37" s="154">
        <f>ROUND(有形固定資産!E37/1000,0)</f>
        <v>0</v>
      </c>
      <c r="F37" s="154">
        <f>ROUND(有形固定資産!F37/1000,0)</f>
        <v>0</v>
      </c>
      <c r="G37" s="154">
        <f>ROUND(有形固定資産!G37/1000,0)</f>
        <v>0</v>
      </c>
      <c r="H37" s="154">
        <f>ROUND(有形固定資産!H37/1000,0)</f>
        <v>0</v>
      </c>
      <c r="I37" s="154">
        <f>ROUND(有形固定資産!I37/1000,0)</f>
        <v>0</v>
      </c>
      <c r="J37" s="154">
        <f>ROUND(有形固定資産!J37/1000,0)</f>
        <v>0</v>
      </c>
      <c r="K37" s="154">
        <f>ROUND(有形固定資産!K37/1000,0)</f>
        <v>0</v>
      </c>
    </row>
    <row r="38" spans="2:11" ht="14.15" customHeight="1" x14ac:dyDescent="0.2">
      <c r="B38" s="209" t="s">
        <v>30</v>
      </c>
      <c r="C38" s="209"/>
      <c r="D38" s="154">
        <f>ROUND(有形固定資産!D38/1000,0)</f>
        <v>0</v>
      </c>
      <c r="E38" s="154">
        <f>ROUND(有形固定資産!E38/1000,0)</f>
        <v>0</v>
      </c>
      <c r="F38" s="154">
        <f>ROUND(有形固定資産!F38/1000,0)</f>
        <v>0</v>
      </c>
      <c r="G38" s="154">
        <f>ROUND(有形固定資産!G38/1000,0)</f>
        <v>0</v>
      </c>
      <c r="H38" s="154">
        <f>ROUND(有形固定資産!H38/1000,0)</f>
        <v>0</v>
      </c>
      <c r="I38" s="154">
        <f>ROUND(有形固定資産!I38/1000,0)</f>
        <v>0</v>
      </c>
      <c r="J38" s="154">
        <f>ROUND(有形固定資産!J38/1000,0)</f>
        <v>0</v>
      </c>
      <c r="K38" s="154">
        <f>ROUND(有形固定資産!K38/1000,0)</f>
        <v>0</v>
      </c>
    </row>
    <row r="39" spans="2:11" ht="14.15" customHeight="1" x14ac:dyDescent="0.2">
      <c r="B39" s="206" t="s">
        <v>31</v>
      </c>
      <c r="C39" s="206"/>
      <c r="D39" s="154">
        <f>ROUND(有形固定資産!D39/1000,0)</f>
        <v>0</v>
      </c>
      <c r="E39" s="154">
        <f>ROUND(有形固定資産!E39/1000,0)</f>
        <v>0</v>
      </c>
      <c r="F39" s="154">
        <f>ROUND(有形固定資産!F39/1000,0)</f>
        <v>0</v>
      </c>
      <c r="G39" s="154">
        <f>ROUND(有形固定資産!G39/1000,0)</f>
        <v>0</v>
      </c>
      <c r="H39" s="154">
        <f>ROUND(有形固定資産!H39/1000,0)</f>
        <v>0</v>
      </c>
      <c r="I39" s="154">
        <f>ROUND(有形固定資産!I39/1000,0)</f>
        <v>0</v>
      </c>
      <c r="J39" s="154">
        <f>ROUND(有形固定資産!J39/1000,0)</f>
        <v>0</v>
      </c>
      <c r="K39" s="154">
        <f>ROUND(有形固定資産!K39/1000,0)</f>
        <v>0</v>
      </c>
    </row>
    <row r="40" spans="2:11" ht="14.15" customHeight="1" x14ac:dyDescent="0.2">
      <c r="B40" s="206" t="s">
        <v>32</v>
      </c>
      <c r="C40" s="206"/>
      <c r="D40" s="154">
        <f>ROUND(有形固定資産!D40/1000,0)</f>
        <v>26400</v>
      </c>
      <c r="E40" s="154">
        <f>ROUND(有形固定資産!E40/1000,0)</f>
        <v>0</v>
      </c>
      <c r="F40" s="154">
        <f>ROUND(有形固定資産!F40/1000,0)</f>
        <v>70290</v>
      </c>
      <c r="G40" s="154">
        <f>ROUND(有形固定資産!G40/1000,0)</f>
        <v>0</v>
      </c>
      <c r="H40" s="154">
        <f>ROUND(有形固定資産!H40/1000,0)</f>
        <v>0</v>
      </c>
      <c r="I40" s="154">
        <f>ROUND(有形固定資産!I40/1000,0)</f>
        <v>0</v>
      </c>
      <c r="J40" s="154">
        <f>ROUND(有形固定資産!J40/1000,0)</f>
        <v>0</v>
      </c>
      <c r="K40" s="154">
        <f>ROUND(有形固定資産!K40/1000,0)</f>
        <v>96690</v>
      </c>
    </row>
    <row r="41" spans="2:11" ht="14.15" customHeight="1" x14ac:dyDescent="0.2">
      <c r="B41" s="207" t="s">
        <v>33</v>
      </c>
      <c r="C41" s="208"/>
      <c r="D41" s="154">
        <f>ROUND(有形固定資産!D41/1000,0)</f>
        <v>2004269</v>
      </c>
      <c r="E41" s="154">
        <f>ROUND(有形固定資産!E41/1000,0)</f>
        <v>0</v>
      </c>
      <c r="F41" s="154">
        <f>ROUND(有形固定資産!F41/1000,0)</f>
        <v>0</v>
      </c>
      <c r="G41" s="154">
        <f>ROUND(有形固定資産!G41/1000,0)</f>
        <v>0</v>
      </c>
      <c r="H41" s="154">
        <f>ROUND(有形固定資産!H41/1000,0)</f>
        <v>485935</v>
      </c>
      <c r="I41" s="154">
        <f>ROUND(有形固定資産!I41/1000,0)</f>
        <v>54391</v>
      </c>
      <c r="J41" s="154">
        <f>ROUND(有形固定資産!J41/1000,0)</f>
        <v>55484</v>
      </c>
      <c r="K41" s="154">
        <f>ROUND(有形固定資産!K41/1000,0)</f>
        <v>2600078</v>
      </c>
    </row>
    <row r="42" spans="2:11" ht="14.15" customHeight="1" x14ac:dyDescent="0.2">
      <c r="B42" s="206" t="s">
        <v>34</v>
      </c>
      <c r="C42" s="206"/>
      <c r="D42" s="154">
        <f>ROUND(有形固定資産!D42/1000,0)</f>
        <v>6030</v>
      </c>
      <c r="E42" s="154">
        <f>ROUND(有形固定資産!E42/1000,0)</f>
        <v>0</v>
      </c>
      <c r="F42" s="154">
        <f>ROUND(有形固定資産!F42/1000,0)</f>
        <v>0</v>
      </c>
      <c r="G42" s="154">
        <f>ROUND(有形固定資産!G42/1000,0)</f>
        <v>0</v>
      </c>
      <c r="H42" s="154">
        <f>ROUND(有形固定資産!H42/1000,0)</f>
        <v>2136</v>
      </c>
      <c r="I42" s="154">
        <f>ROUND(有形固定資産!I42/1000,0)</f>
        <v>0</v>
      </c>
      <c r="J42" s="154">
        <f>ROUND(有形固定資産!J42/1000,0)</f>
        <v>49512</v>
      </c>
      <c r="K42" s="154">
        <f>ROUND(有形固定資産!K42/1000,0)</f>
        <v>57678</v>
      </c>
    </row>
    <row r="43" spans="2:11" ht="14.15" customHeight="1" x14ac:dyDescent="0.2">
      <c r="B43" s="206" t="s">
        <v>35</v>
      </c>
      <c r="C43" s="206"/>
      <c r="D43" s="154">
        <f>ROUND(有形固定資産!D43/1000,0)</f>
        <v>6913</v>
      </c>
      <c r="E43" s="154">
        <f>ROUND(有形固定資産!E43/1000,0)</f>
        <v>0</v>
      </c>
      <c r="F43" s="154">
        <f>ROUND(有形固定資産!F43/1000,0)</f>
        <v>0</v>
      </c>
      <c r="G43" s="154">
        <f>ROUND(有形固定資産!G43/1000,0)</f>
        <v>0</v>
      </c>
      <c r="H43" s="154">
        <f>ROUND(有形固定資産!H43/1000,0)</f>
        <v>0</v>
      </c>
      <c r="I43" s="154">
        <f>ROUND(有形固定資産!I43/1000,0)</f>
        <v>0</v>
      </c>
      <c r="J43" s="154">
        <f>ROUND(有形固定資産!J43/1000,0)</f>
        <v>0</v>
      </c>
      <c r="K43" s="154">
        <f>ROUND(有形固定資産!K43/1000,0)</f>
        <v>6913</v>
      </c>
    </row>
    <row r="44" spans="2:11" ht="14.15" customHeight="1" x14ac:dyDescent="0.2">
      <c r="B44" s="205" t="s">
        <v>27</v>
      </c>
      <c r="C44" s="205"/>
      <c r="D44" s="154">
        <f>ROUND(有形固定資産!D44/1000,0)</f>
        <v>1949290</v>
      </c>
      <c r="E44" s="154">
        <f>ROUND(有形固定資産!E44/1000,0)</f>
        <v>0</v>
      </c>
      <c r="F44" s="154">
        <f>ROUND(有形固定資産!F44/1000,0)</f>
        <v>0</v>
      </c>
      <c r="G44" s="154">
        <f>ROUND(有形固定資産!G44/1000,0)</f>
        <v>0</v>
      </c>
      <c r="H44" s="154">
        <f>ROUND(有形固定資産!H44/1000,0)</f>
        <v>483799</v>
      </c>
      <c r="I44" s="154">
        <f>ROUND(有形固定資産!I44/1000,0)</f>
        <v>54391</v>
      </c>
      <c r="J44" s="154">
        <f>ROUND(有形固定資産!J44/1000,0)</f>
        <v>5972</v>
      </c>
      <c r="K44" s="154">
        <f>ROUND(有形固定資産!K44/1000,0)</f>
        <v>2493451</v>
      </c>
    </row>
    <row r="45" spans="2:11" ht="14.15" customHeight="1" x14ac:dyDescent="0.2">
      <c r="B45" s="206" t="s">
        <v>31</v>
      </c>
      <c r="C45" s="206"/>
      <c r="D45" s="154">
        <f>ROUND(有形固定資産!D45/1000,0)</f>
        <v>0</v>
      </c>
      <c r="E45" s="154">
        <f>ROUND(有形固定資産!E45/1000,0)</f>
        <v>0</v>
      </c>
      <c r="F45" s="154">
        <f>ROUND(有形固定資産!F45/1000,0)</f>
        <v>0</v>
      </c>
      <c r="G45" s="154">
        <f>ROUND(有形固定資産!G45/1000,0)</f>
        <v>0</v>
      </c>
      <c r="H45" s="154">
        <f>ROUND(有形固定資産!H45/1000,0)</f>
        <v>0</v>
      </c>
      <c r="I45" s="154">
        <f>ROUND(有形固定資産!I45/1000,0)</f>
        <v>0</v>
      </c>
      <c r="J45" s="154">
        <f>ROUND(有形固定資産!J45/1000,0)</f>
        <v>0</v>
      </c>
      <c r="K45" s="154">
        <f>ROUND(有形固定資産!K45/1000,0)</f>
        <v>0</v>
      </c>
    </row>
    <row r="46" spans="2:11" ht="14.15" customHeight="1" x14ac:dyDescent="0.2">
      <c r="B46" s="205" t="s">
        <v>32</v>
      </c>
      <c r="C46" s="205"/>
      <c r="D46" s="154">
        <f>ROUND(有形固定資産!D46/1000,0)</f>
        <v>42035</v>
      </c>
      <c r="E46" s="154">
        <f>ROUND(有形固定資産!E46/1000,0)</f>
        <v>0</v>
      </c>
      <c r="F46" s="154">
        <f>ROUND(有形固定資産!F46/1000,0)</f>
        <v>0</v>
      </c>
      <c r="G46" s="154">
        <f>ROUND(有形固定資産!G46/1000,0)</f>
        <v>0</v>
      </c>
      <c r="H46" s="154">
        <f>ROUND(有形固定資産!H46/1000,0)</f>
        <v>0</v>
      </c>
      <c r="I46" s="154">
        <f>ROUND(有形固定資産!I46/1000,0)</f>
        <v>0</v>
      </c>
      <c r="J46" s="154">
        <f>ROUND(有形固定資産!J46/1000,0)</f>
        <v>0</v>
      </c>
      <c r="K46" s="154">
        <f>ROUND(有形固定資産!K46/1000,0)</f>
        <v>42035</v>
      </c>
    </row>
    <row r="47" spans="2:11" ht="14.15" customHeight="1" x14ac:dyDescent="0.2">
      <c r="B47" s="203" t="s">
        <v>36</v>
      </c>
      <c r="C47" s="204"/>
      <c r="D47" s="154">
        <f>ROUND(有形固定資産!D47/1000,0)</f>
        <v>12616</v>
      </c>
      <c r="E47" s="154">
        <f>ROUND(有形固定資産!E47/1000,0)</f>
        <v>1545</v>
      </c>
      <c r="F47" s="154">
        <f>ROUND(有形固定資産!F47/1000,0)</f>
        <v>7684</v>
      </c>
      <c r="G47" s="154">
        <f>ROUND(有形固定資産!G47/1000,0)</f>
        <v>2663</v>
      </c>
      <c r="H47" s="154">
        <f>ROUND(有形固定資産!H47/1000,0)</f>
        <v>12049</v>
      </c>
      <c r="I47" s="154">
        <f>ROUND(有形固定資産!I47/1000,0)</f>
        <v>0</v>
      </c>
      <c r="J47" s="154">
        <f>ROUND(有形固定資産!J47/1000,0)</f>
        <v>10286</v>
      </c>
      <c r="K47" s="154">
        <f>ROUND(有形固定資産!K47/1000,0)</f>
        <v>46844</v>
      </c>
    </row>
    <row r="48" spans="2:11" ht="13.5" customHeight="1" x14ac:dyDescent="0.2">
      <c r="B48" s="202" t="s">
        <v>39</v>
      </c>
      <c r="C48" s="202"/>
      <c r="D48" s="154">
        <f>ROUND(有形固定資産!D48/1000,0)</f>
        <v>2480777</v>
      </c>
      <c r="E48" s="154">
        <f>ROUND(有形固定資産!E48/1000,0)</f>
        <v>670118</v>
      </c>
      <c r="F48" s="154">
        <f>ROUND(有形固定資産!F48/1000,0)</f>
        <v>513635</v>
      </c>
      <c r="G48" s="154">
        <f>ROUND(有形固定資産!G48/1000,0)</f>
        <v>188778</v>
      </c>
      <c r="H48" s="154">
        <f>ROUND(有形固定資産!H48/1000,0)</f>
        <v>1010350</v>
      </c>
      <c r="I48" s="154">
        <f>ROUND(有形固定資産!I48/1000,0)</f>
        <v>55864</v>
      </c>
      <c r="J48" s="154">
        <f>ROUND(有形固定資産!J48/1000,0)</f>
        <v>447335</v>
      </c>
      <c r="K48" s="154">
        <f>ROUND(有形固定資産!K48/1000,0)</f>
        <v>5366857</v>
      </c>
    </row>
    <row r="49" spans="4:11" ht="3" customHeight="1" x14ac:dyDescent="0.2">
      <c r="D49" s="25"/>
      <c r="E49" s="25"/>
      <c r="F49" s="25"/>
      <c r="G49" s="25"/>
      <c r="H49" s="25"/>
      <c r="I49" s="25"/>
      <c r="J49" s="25"/>
      <c r="K49" s="25"/>
    </row>
  </sheetData>
  <mergeCells count="52">
    <mergeCell ref="B13:C13"/>
    <mergeCell ref="A1:E1"/>
    <mergeCell ref="A2:K2"/>
    <mergeCell ref="A3:G3"/>
    <mergeCell ref="A4:K4"/>
    <mergeCell ref="A5:K5"/>
    <mergeCell ref="B6:K6"/>
    <mergeCell ref="B8:C8"/>
    <mergeCell ref="B9:C9"/>
    <mergeCell ref="B10:C10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6:C26"/>
    <mergeCell ref="B29:C30"/>
    <mergeCell ref="D29:D30"/>
    <mergeCell ref="E29:E30"/>
    <mergeCell ref="F29:F30"/>
    <mergeCell ref="B38:C38"/>
    <mergeCell ref="H29:H30"/>
    <mergeCell ref="I29:I30"/>
    <mergeCell ref="J29:J30"/>
    <mergeCell ref="K29:K30"/>
    <mergeCell ref="B31:C31"/>
    <mergeCell ref="B32:C32"/>
    <mergeCell ref="G29:G30"/>
    <mergeCell ref="B33:C33"/>
    <mergeCell ref="B34:C34"/>
    <mergeCell ref="B35:C35"/>
    <mergeCell ref="B36:C36"/>
    <mergeCell ref="B37:C37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44:C44"/>
  </mergeCells>
  <phoneticPr fontId="6"/>
  <printOptions horizontalCentered="1"/>
  <pageMargins left="0" right="0" top="0" bottom="0" header="0.31496062992125984" footer="0.31496062992125984"/>
  <pageSetup paperSize="9" scale="8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theme="9" tint="0.39997558519241921"/>
    <pageSetUpPr fitToPage="1"/>
  </sheetPr>
  <dimension ref="B1:F29"/>
  <sheetViews>
    <sheetView view="pageBreakPreview" zoomScaleNormal="100" zoomScaleSheetLayoutView="100" workbookViewId="0">
      <selection activeCell="H16" sqref="H16"/>
    </sheetView>
  </sheetViews>
  <sheetFormatPr defaultColWidth="9" defaultRowHeight="13" x14ac:dyDescent="0.2"/>
  <cols>
    <col min="1" max="1" width="0.453125" style="40" customWidth="1"/>
    <col min="2" max="2" width="18.54296875" style="40" bestFit="1" customWidth="1"/>
    <col min="3" max="3" width="13.81640625" style="40" bestFit="1" customWidth="1"/>
    <col min="4" max="4" width="12.36328125" style="40" bestFit="1" customWidth="1"/>
    <col min="5" max="5" width="18.54296875" style="40" bestFit="1" customWidth="1"/>
    <col min="6" max="6" width="13.54296875" style="40" bestFit="1" customWidth="1"/>
    <col min="7" max="7" width="0.81640625" style="40" customWidth="1"/>
    <col min="8" max="8" width="16.81640625" style="40" customWidth="1"/>
    <col min="9" max="16384" width="9" style="40"/>
  </cols>
  <sheetData>
    <row r="1" spans="2:6" ht="12" customHeight="1" x14ac:dyDescent="0.2"/>
    <row r="2" spans="2:6" ht="15" customHeight="1" x14ac:dyDescent="0.2">
      <c r="B2" s="287" t="s">
        <v>131</v>
      </c>
      <c r="C2" s="287"/>
      <c r="D2" s="287"/>
      <c r="E2" s="287"/>
      <c r="F2" s="287"/>
    </row>
    <row r="3" spans="2:6" ht="14.25" customHeight="1" x14ac:dyDescent="0.2">
      <c r="B3" s="151" t="s">
        <v>132</v>
      </c>
      <c r="F3" s="117" t="s">
        <v>167</v>
      </c>
    </row>
    <row r="4" spans="2:6" x14ac:dyDescent="0.2">
      <c r="B4" s="186" t="s">
        <v>133</v>
      </c>
      <c r="C4" s="186" t="s">
        <v>115</v>
      </c>
      <c r="D4" s="187" t="s">
        <v>134</v>
      </c>
      <c r="E4" s="187"/>
      <c r="F4" s="188" t="s">
        <v>0</v>
      </c>
    </row>
    <row r="5" spans="2:6" x14ac:dyDescent="0.2">
      <c r="B5" s="288" t="s">
        <v>135</v>
      </c>
      <c r="C5" s="288" t="s">
        <v>8</v>
      </c>
      <c r="D5" s="152" t="str">
        <f>財源明細!D5</f>
        <v>村税</v>
      </c>
      <c r="E5" s="153"/>
      <c r="F5" s="154">
        <f>ROUND(財源明細!F5/1000,0)</f>
        <v>53111</v>
      </c>
    </row>
    <row r="6" spans="2:6" x14ac:dyDescent="0.2">
      <c r="B6" s="289"/>
      <c r="C6" s="289"/>
      <c r="D6" s="152" t="str">
        <f>財源明細!D6</f>
        <v>地方譲与税</v>
      </c>
      <c r="E6" s="153"/>
      <c r="F6" s="154">
        <f>ROUND(財源明細!F6/1000,0)</f>
        <v>10850</v>
      </c>
    </row>
    <row r="7" spans="2:6" x14ac:dyDescent="0.2">
      <c r="B7" s="289"/>
      <c r="C7" s="289"/>
      <c r="D7" s="152" t="str">
        <f>財源明細!D7</f>
        <v>利子割交付金</v>
      </c>
      <c r="E7" s="153"/>
      <c r="F7" s="154">
        <f>ROUND(財源明細!F7/1000,0)</f>
        <v>62</v>
      </c>
    </row>
    <row r="8" spans="2:6" x14ac:dyDescent="0.2">
      <c r="B8" s="289"/>
      <c r="C8" s="289"/>
      <c r="D8" s="152" t="str">
        <f>財源明細!D8</f>
        <v>配当割交付金</v>
      </c>
      <c r="E8" s="153"/>
      <c r="F8" s="154">
        <f>ROUND(財源明細!F8/1000,0)</f>
        <v>511</v>
      </c>
    </row>
    <row r="9" spans="2:6" x14ac:dyDescent="0.2">
      <c r="B9" s="289"/>
      <c r="C9" s="289"/>
      <c r="D9" s="152" t="str">
        <f>財源明細!D9</f>
        <v>株式譲渡所得割交付金</v>
      </c>
      <c r="E9" s="153"/>
      <c r="F9" s="154">
        <f>ROUND(財源明細!F9/1000,0)</f>
        <v>643</v>
      </c>
    </row>
    <row r="10" spans="2:6" x14ac:dyDescent="0.2">
      <c r="B10" s="289"/>
      <c r="C10" s="289"/>
      <c r="D10" s="152" t="str">
        <f>財源明細!D10</f>
        <v>法人事業税交付金</v>
      </c>
      <c r="E10" s="153"/>
      <c r="F10" s="154">
        <f>ROUND(財源明細!F10/1000,0)</f>
        <v>1435</v>
      </c>
    </row>
    <row r="11" spans="2:6" x14ac:dyDescent="0.2">
      <c r="B11" s="289"/>
      <c r="C11" s="289"/>
      <c r="D11" s="152" t="str">
        <f>財源明細!D11</f>
        <v>地方消費税交付金</v>
      </c>
      <c r="E11" s="153"/>
      <c r="F11" s="154">
        <f>ROUND(財源明細!F11/1000,0)</f>
        <v>15531</v>
      </c>
    </row>
    <row r="12" spans="2:6" x14ac:dyDescent="0.2">
      <c r="B12" s="289"/>
      <c r="C12" s="289"/>
      <c r="D12" s="152" t="str">
        <f>財源明細!D12</f>
        <v>環境性能割交付金</v>
      </c>
      <c r="E12" s="153"/>
      <c r="F12" s="154">
        <f>ROUND(財源明細!F12/1000,0)</f>
        <v>738</v>
      </c>
    </row>
    <row r="13" spans="2:6" x14ac:dyDescent="0.2">
      <c r="B13" s="289"/>
      <c r="C13" s="289"/>
      <c r="D13" s="152" t="str">
        <f>財源明細!D13</f>
        <v>地方特例交付金</v>
      </c>
      <c r="E13" s="153"/>
      <c r="F13" s="154">
        <f>ROUND(財源明細!F13/1000,0)</f>
        <v>2662</v>
      </c>
    </row>
    <row r="14" spans="2:6" x14ac:dyDescent="0.2">
      <c r="B14" s="289"/>
      <c r="C14" s="289"/>
      <c r="D14" s="152" t="str">
        <f>財源明細!D14</f>
        <v>地方交付税</v>
      </c>
      <c r="E14" s="153"/>
      <c r="F14" s="154">
        <f>ROUND(財源明細!F14/1000,0)</f>
        <v>1251756</v>
      </c>
    </row>
    <row r="15" spans="2:6" x14ac:dyDescent="0.2">
      <c r="B15" s="289"/>
      <c r="C15" s="289"/>
      <c r="D15" s="152" t="str">
        <f>財源明細!D15</f>
        <v>分担金及び負担金</v>
      </c>
      <c r="E15" s="153"/>
      <c r="F15" s="154">
        <f>ROUND(財源明細!F15/1000,0)</f>
        <v>10617</v>
      </c>
    </row>
    <row r="16" spans="2:6" x14ac:dyDescent="0.2">
      <c r="B16" s="289"/>
      <c r="C16" s="289"/>
      <c r="D16" s="152" t="str">
        <f>財源明細!D16</f>
        <v>寄附金</v>
      </c>
      <c r="E16" s="153"/>
      <c r="F16" s="154">
        <f>ROUND(財源明細!F16/1000,0)</f>
        <v>15116</v>
      </c>
    </row>
    <row r="17" spans="2:6" x14ac:dyDescent="0.2">
      <c r="B17" s="289"/>
      <c r="C17" s="290"/>
      <c r="D17" s="291" t="s">
        <v>136</v>
      </c>
      <c r="E17" s="292"/>
      <c r="F17" s="154">
        <f>ROUND(財源明細!F17/1000,0)</f>
        <v>1363032</v>
      </c>
    </row>
    <row r="18" spans="2:6" ht="13.5" customHeight="1" x14ac:dyDescent="0.2">
      <c r="B18" s="289"/>
      <c r="C18" s="293" t="s">
        <v>9</v>
      </c>
      <c r="D18" s="295" t="s">
        <v>137</v>
      </c>
      <c r="E18" s="153" t="s">
        <v>138</v>
      </c>
      <c r="F18" s="154">
        <f>ROUND(財源明細!F18/1000,0)</f>
        <v>56660</v>
      </c>
    </row>
    <row r="19" spans="2:6" x14ac:dyDescent="0.2">
      <c r="B19" s="289"/>
      <c r="C19" s="294"/>
      <c r="D19" s="296"/>
      <c r="E19" s="153" t="s">
        <v>139</v>
      </c>
      <c r="F19" s="154">
        <f>ROUND(財源明細!F19/1000,0)</f>
        <v>0</v>
      </c>
    </row>
    <row r="20" spans="2:6" x14ac:dyDescent="0.2">
      <c r="B20" s="289"/>
      <c r="C20" s="289"/>
      <c r="D20" s="297"/>
      <c r="E20" s="156" t="s">
        <v>129</v>
      </c>
      <c r="F20" s="154">
        <f>ROUND(財源明細!F20/1000,0)</f>
        <v>56660</v>
      </c>
    </row>
    <row r="21" spans="2:6" ht="13.5" customHeight="1" x14ac:dyDescent="0.2">
      <c r="B21" s="289"/>
      <c r="C21" s="289"/>
      <c r="D21" s="295" t="s">
        <v>140</v>
      </c>
      <c r="E21" s="153" t="s">
        <v>138</v>
      </c>
      <c r="F21" s="154">
        <f>ROUND(財源明細!F21/1000,0)</f>
        <v>101176</v>
      </c>
    </row>
    <row r="22" spans="2:6" x14ac:dyDescent="0.2">
      <c r="B22" s="289"/>
      <c r="C22" s="289"/>
      <c r="D22" s="296"/>
      <c r="E22" s="153" t="s">
        <v>139</v>
      </c>
      <c r="F22" s="154">
        <f>ROUND(財源明細!F22/1000,0)</f>
        <v>121670</v>
      </c>
    </row>
    <row r="23" spans="2:6" x14ac:dyDescent="0.2">
      <c r="B23" s="289"/>
      <c r="C23" s="289"/>
      <c r="D23" s="297"/>
      <c r="E23" s="156" t="s">
        <v>129</v>
      </c>
      <c r="F23" s="154">
        <f>ROUND(財源明細!F23/1000,0)</f>
        <v>222846</v>
      </c>
    </row>
    <row r="24" spans="2:6" x14ac:dyDescent="0.2">
      <c r="B24" s="289"/>
      <c r="C24" s="290"/>
      <c r="D24" s="291" t="s">
        <v>136</v>
      </c>
      <c r="E24" s="292"/>
      <c r="F24" s="154">
        <f>ROUND(財源明細!F24/1000,0)</f>
        <v>279506</v>
      </c>
    </row>
    <row r="25" spans="2:6" x14ac:dyDescent="0.2">
      <c r="B25" s="290"/>
      <c r="C25" s="291" t="s">
        <v>7</v>
      </c>
      <c r="D25" s="298"/>
      <c r="E25" s="292"/>
      <c r="F25" s="154">
        <f>ROUND(財源明細!F25/1000,0)</f>
        <v>1642538</v>
      </c>
    </row>
    <row r="26" spans="2:6" x14ac:dyDescent="0.2">
      <c r="B26" s="286" t="s">
        <v>171</v>
      </c>
      <c r="C26" s="286"/>
      <c r="D26" s="286"/>
      <c r="E26" s="156" t="s">
        <v>172</v>
      </c>
      <c r="F26" s="154">
        <f>ROUND(財源明細!F26/1000,0)</f>
        <v>0</v>
      </c>
    </row>
    <row r="27" spans="2:6" x14ac:dyDescent="0.2">
      <c r="B27" s="286"/>
      <c r="C27" s="286"/>
      <c r="D27" s="286"/>
      <c r="E27" s="156" t="s">
        <v>173</v>
      </c>
      <c r="F27" s="154">
        <f>ROUND(財源明細!F27/1000,0)</f>
        <v>0</v>
      </c>
    </row>
    <row r="28" spans="2:6" x14ac:dyDescent="0.2">
      <c r="B28" s="286" t="s">
        <v>174</v>
      </c>
      <c r="C28" s="286"/>
      <c r="D28" s="286"/>
      <c r="E28" s="156" t="s">
        <v>172</v>
      </c>
      <c r="F28" s="154">
        <f>ROUND(財源明細!F28/1000,0)</f>
        <v>1363032</v>
      </c>
    </row>
    <row r="29" spans="2:6" x14ac:dyDescent="0.2">
      <c r="B29" s="286"/>
      <c r="C29" s="286"/>
      <c r="D29" s="286"/>
      <c r="E29" s="156" t="s">
        <v>173</v>
      </c>
      <c r="F29" s="154">
        <f>ROUND(財源明細!F29/1000,0)</f>
        <v>279506</v>
      </c>
    </row>
  </sheetData>
  <mergeCells count="11">
    <mergeCell ref="B26:D27"/>
    <mergeCell ref="B28:D29"/>
    <mergeCell ref="B2:F2"/>
    <mergeCell ref="B5:B25"/>
    <mergeCell ref="C5:C17"/>
    <mergeCell ref="D17:E17"/>
    <mergeCell ref="C18:C24"/>
    <mergeCell ref="D18:D20"/>
    <mergeCell ref="D21:D23"/>
    <mergeCell ref="D24:E24"/>
    <mergeCell ref="C25:E25"/>
  </mergeCells>
  <phoneticPr fontId="6"/>
  <printOptions horizontalCentered="1"/>
  <pageMargins left="0.59055118110236227" right="1.9685039370078741" top="0.51181102362204722" bottom="0.19685039370078741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J21"/>
  <sheetViews>
    <sheetView view="pageBreakPreview" zoomScaleNormal="100" zoomScaleSheetLayoutView="100" workbookViewId="0">
      <selection activeCell="N7" sqref="N7"/>
    </sheetView>
  </sheetViews>
  <sheetFormatPr defaultRowHeight="13" x14ac:dyDescent="0.2"/>
  <cols>
    <col min="1" max="1" width="8.08984375" style="16" customWidth="1"/>
    <col min="2" max="2" width="5" style="16" customWidth="1"/>
    <col min="3" max="3" width="23.6328125" style="16" customWidth="1"/>
    <col min="4" max="8" width="15.6328125" style="16" customWidth="1"/>
    <col min="9" max="9" width="1.1796875" style="16" customWidth="1"/>
    <col min="10" max="10" width="12.6328125" style="16" customWidth="1"/>
  </cols>
  <sheetData>
    <row r="1" spans="3:10" s="16" customFormat="1" ht="17.25" customHeight="1" x14ac:dyDescent="0.2"/>
    <row r="2" spans="3:10" s="16" customFormat="1" ht="18" customHeight="1" x14ac:dyDescent="0.2">
      <c r="C2" s="301" t="s">
        <v>141</v>
      </c>
      <c r="D2" s="302"/>
      <c r="E2" s="302"/>
      <c r="F2" s="303" t="s">
        <v>162</v>
      </c>
      <c r="G2" s="303"/>
      <c r="H2" s="303"/>
    </row>
    <row r="3" spans="3:10" s="16" customFormat="1" ht="24.9" customHeight="1" x14ac:dyDescent="0.2">
      <c r="C3" s="304" t="s">
        <v>15</v>
      </c>
      <c r="D3" s="304" t="s">
        <v>126</v>
      </c>
      <c r="E3" s="305" t="s">
        <v>142</v>
      </c>
      <c r="F3" s="304"/>
      <c r="G3" s="304"/>
      <c r="H3" s="304"/>
    </row>
    <row r="4" spans="3:10" s="17" customFormat="1" ht="27.9" customHeight="1" x14ac:dyDescent="0.2">
      <c r="C4" s="304"/>
      <c r="D4" s="304"/>
      <c r="E4" s="189" t="s">
        <v>143</v>
      </c>
      <c r="F4" s="190" t="s">
        <v>144</v>
      </c>
      <c r="G4" s="190" t="s">
        <v>145</v>
      </c>
      <c r="H4" s="190" t="s">
        <v>146</v>
      </c>
    </row>
    <row r="5" spans="3:10" s="16" customFormat="1" ht="30" customHeight="1" x14ac:dyDescent="0.2">
      <c r="C5" s="157" t="s">
        <v>147</v>
      </c>
      <c r="D5" s="168">
        <v>1878879928</v>
      </c>
      <c r="E5" s="192">
        <f>279506120-E6-2163000</f>
        <v>220683120</v>
      </c>
      <c r="F5" s="170">
        <f>362141000-F6</f>
        <v>245341000</v>
      </c>
      <c r="G5" s="170">
        <f>D5-E5-F5-H5</f>
        <v>943378991</v>
      </c>
      <c r="H5" s="170">
        <v>469476817</v>
      </c>
      <c r="J5" s="18"/>
    </row>
    <row r="6" spans="3:10" s="16" customFormat="1" ht="30" customHeight="1" x14ac:dyDescent="0.2">
      <c r="C6" s="157" t="s">
        <v>148</v>
      </c>
      <c r="D6" s="122">
        <v>236818885</v>
      </c>
      <c r="E6" s="122">
        <f>財源明細!F20</f>
        <v>56660000</v>
      </c>
      <c r="F6" s="193">
        <v>116800000</v>
      </c>
      <c r="G6" s="170">
        <f t="shared" ref="G6:G8" si="0">D6-E6-F6-H6</f>
        <v>63358885</v>
      </c>
      <c r="H6" s="193">
        <v>0</v>
      </c>
      <c r="J6" s="18"/>
    </row>
    <row r="7" spans="3:10" s="16" customFormat="1" ht="30" customHeight="1" x14ac:dyDescent="0.2">
      <c r="C7" s="157" t="s">
        <v>149</v>
      </c>
      <c r="D7" s="122">
        <v>57666394</v>
      </c>
      <c r="E7" s="122">
        <v>0</v>
      </c>
      <c r="F7" s="122">
        <v>0</v>
      </c>
      <c r="G7" s="170">
        <f t="shared" si="0"/>
        <v>57403007</v>
      </c>
      <c r="H7" s="193">
        <v>263387</v>
      </c>
      <c r="J7" s="18"/>
    </row>
    <row r="8" spans="3:10" s="16" customFormat="1" ht="30" customHeight="1" x14ac:dyDescent="0.2">
      <c r="C8" s="157" t="s">
        <v>121</v>
      </c>
      <c r="D8" s="159">
        <v>338246692</v>
      </c>
      <c r="E8" s="159">
        <v>0</v>
      </c>
      <c r="F8" s="159">
        <v>0</v>
      </c>
      <c r="G8" s="193">
        <f t="shared" si="0"/>
        <v>0</v>
      </c>
      <c r="H8" s="160">
        <v>338246692</v>
      </c>
      <c r="J8" s="18"/>
    </row>
    <row r="9" spans="3:10" s="16" customFormat="1" ht="30" customHeight="1" x14ac:dyDescent="0.2">
      <c r="C9" s="161" t="s">
        <v>39</v>
      </c>
      <c r="D9" s="196">
        <f>SUM(D5:D8)</f>
        <v>2511611899</v>
      </c>
      <c r="E9" s="195">
        <f>SUM(E5:E8)</f>
        <v>277343120</v>
      </c>
      <c r="F9" s="194">
        <f t="shared" ref="F9:H9" si="1">SUM(F5:F8)</f>
        <v>362141000</v>
      </c>
      <c r="G9" s="194">
        <f t="shared" si="1"/>
        <v>1064140883</v>
      </c>
      <c r="H9" s="194">
        <f t="shared" si="1"/>
        <v>807986896</v>
      </c>
      <c r="J9" s="18"/>
    </row>
    <row r="10" spans="3:10" s="16" customFormat="1" ht="30" customHeight="1" x14ac:dyDescent="0.2">
      <c r="C10" s="17"/>
      <c r="D10" s="27"/>
      <c r="E10" s="28"/>
      <c r="F10" s="28"/>
      <c r="G10" s="28"/>
      <c r="H10" s="28"/>
      <c r="J10" s="18"/>
    </row>
    <row r="11" spans="3:10" s="19" customFormat="1" ht="36" customHeight="1" x14ac:dyDescent="0.2">
      <c r="J11" s="18"/>
    </row>
    <row r="12" spans="3:10" s="19" customFormat="1" ht="36" customHeight="1" x14ac:dyDescent="0.2">
      <c r="J12" s="18"/>
    </row>
    <row r="13" spans="3:10" s="19" customFormat="1" ht="36" customHeight="1" x14ac:dyDescent="0.2">
      <c r="J13" s="18"/>
    </row>
    <row r="14" spans="3:10" s="19" customFormat="1" ht="36" customHeight="1" x14ac:dyDescent="0.2">
      <c r="J14" s="18"/>
    </row>
    <row r="15" spans="3:10" s="19" customFormat="1" ht="36" customHeight="1" x14ac:dyDescent="0.2">
      <c r="J15" s="18"/>
    </row>
    <row r="16" spans="3:10" s="19" customFormat="1" ht="36" customHeight="1" x14ac:dyDescent="0.2">
      <c r="J16" s="18"/>
    </row>
    <row r="17" spans="1:10" s="19" customFormat="1" ht="21.75" customHeight="1" x14ac:dyDescent="0.2"/>
    <row r="18" spans="1:10" x14ac:dyDescent="0.2">
      <c r="A18" s="19"/>
      <c r="B18" s="19"/>
      <c r="C18" s="299"/>
      <c r="D18" s="300"/>
      <c r="E18" s="300"/>
      <c r="F18" s="300"/>
      <c r="G18" s="300"/>
      <c r="H18" s="300"/>
      <c r="I18" s="19"/>
      <c r="J18" s="19"/>
    </row>
    <row r="19" spans="1:10" x14ac:dyDescent="0.2">
      <c r="A19" s="19"/>
      <c r="B19" s="19"/>
      <c r="C19" s="20"/>
      <c r="D19" s="20"/>
      <c r="E19" s="20"/>
      <c r="F19" s="20"/>
      <c r="G19" s="20"/>
      <c r="H19" s="20"/>
      <c r="I19" s="19"/>
      <c r="J19" s="19"/>
    </row>
    <row r="20" spans="1:10" x14ac:dyDescent="0.2">
      <c r="C20" s="21"/>
      <c r="D20" s="20"/>
      <c r="E20" s="21"/>
      <c r="F20" s="21"/>
      <c r="G20" s="21"/>
      <c r="H20" s="21"/>
    </row>
    <row r="21" spans="1:10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</row>
  </sheetData>
  <mergeCells count="6">
    <mergeCell ref="C18:H18"/>
    <mergeCell ref="C2:E2"/>
    <mergeCell ref="F2:H2"/>
    <mergeCell ref="C3:C4"/>
    <mergeCell ref="D3:D4"/>
    <mergeCell ref="E3:H3"/>
  </mergeCells>
  <phoneticPr fontId="6"/>
  <printOptions horizontalCentered="1"/>
  <pageMargins left="0.11811023622047245" right="0.11811023622047245" top="0.70866141732283472" bottom="0.15748031496062992" header="0.31496062992125984" footer="0.31496062992125984"/>
  <pageSetup paperSize="9" scale="13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tabColor theme="9" tint="0.39997558519241921"/>
  </sheetPr>
  <dimension ref="A1:L21"/>
  <sheetViews>
    <sheetView view="pageBreakPreview" zoomScaleNormal="100" zoomScaleSheetLayoutView="100" workbookViewId="0">
      <selection activeCell="N10" sqref="N10"/>
    </sheetView>
  </sheetViews>
  <sheetFormatPr defaultRowHeight="13" x14ac:dyDescent="0.2"/>
  <cols>
    <col min="1" max="1" width="8.08984375" style="16" customWidth="1"/>
    <col min="2" max="2" width="5" style="16" customWidth="1"/>
    <col min="3" max="3" width="23.6328125" style="16" customWidth="1"/>
    <col min="4" max="8" width="15.6328125" style="16" customWidth="1"/>
    <col min="9" max="9" width="1.1796875" style="16" customWidth="1"/>
    <col min="10" max="10" width="12.6328125" style="16" customWidth="1"/>
  </cols>
  <sheetData>
    <row r="1" spans="3:12" s="16" customFormat="1" ht="17.25" customHeight="1" x14ac:dyDescent="0.2"/>
    <row r="2" spans="3:12" s="16" customFormat="1" ht="18" customHeight="1" x14ac:dyDescent="0.2">
      <c r="C2" s="301" t="s">
        <v>141</v>
      </c>
      <c r="D2" s="302"/>
      <c r="E2" s="302"/>
      <c r="F2" s="306" t="s">
        <v>167</v>
      </c>
      <c r="G2" s="307"/>
      <c r="H2" s="307"/>
    </row>
    <row r="3" spans="3:12" s="16" customFormat="1" ht="24.9" customHeight="1" x14ac:dyDescent="0.2">
      <c r="C3" s="304" t="s">
        <v>15</v>
      </c>
      <c r="D3" s="304" t="s">
        <v>126</v>
      </c>
      <c r="E3" s="305" t="s">
        <v>142</v>
      </c>
      <c r="F3" s="304"/>
      <c r="G3" s="304"/>
      <c r="H3" s="304"/>
    </row>
    <row r="4" spans="3:12" s="17" customFormat="1" ht="27.9" customHeight="1" x14ac:dyDescent="0.2">
      <c r="C4" s="304"/>
      <c r="D4" s="304"/>
      <c r="E4" s="189" t="s">
        <v>143</v>
      </c>
      <c r="F4" s="190" t="s">
        <v>144</v>
      </c>
      <c r="G4" s="190" t="s">
        <v>145</v>
      </c>
      <c r="H4" s="190" t="s">
        <v>146</v>
      </c>
    </row>
    <row r="5" spans="3:12" s="16" customFormat="1" ht="30" customHeight="1" x14ac:dyDescent="0.2">
      <c r="C5" s="157" t="s">
        <v>147</v>
      </c>
      <c r="D5" s="158">
        <f>ROUND(財源情報明細!D5/1000,0)</f>
        <v>1878880</v>
      </c>
      <c r="E5" s="158">
        <f>ROUND(財源情報明細!E5/1000,0)</f>
        <v>220683</v>
      </c>
      <c r="F5" s="158">
        <f>ROUND(財源情報明細!F5/1000,0)</f>
        <v>245341</v>
      </c>
      <c r="G5" s="158">
        <f>ROUND(財源情報明細!G5/1000,0)</f>
        <v>943379</v>
      </c>
      <c r="H5" s="158">
        <f>ROUND(財源情報明細!H5/1000,0)</f>
        <v>469477</v>
      </c>
      <c r="J5" s="18"/>
      <c r="L5" s="22"/>
    </row>
    <row r="6" spans="3:12" s="16" customFormat="1" ht="30" customHeight="1" x14ac:dyDescent="0.2">
      <c r="C6" s="157" t="s">
        <v>148</v>
      </c>
      <c r="D6" s="158">
        <f>ROUND(財源情報明細!D6/1000,0)</f>
        <v>236819</v>
      </c>
      <c r="E6" s="158">
        <f>ROUND(財源情報明細!E6/1000,0)</f>
        <v>56660</v>
      </c>
      <c r="F6" s="158">
        <f>ROUND(財源情報明細!F6/1000,0)</f>
        <v>116800</v>
      </c>
      <c r="G6" s="158">
        <f>ROUND(財源情報明細!G6/1000,0)</f>
        <v>63359</v>
      </c>
      <c r="H6" s="158">
        <f>ROUND(財源情報明細!H6/1000,0)</f>
        <v>0</v>
      </c>
      <c r="J6" s="18"/>
    </row>
    <row r="7" spans="3:12" s="16" customFormat="1" ht="30" customHeight="1" x14ac:dyDescent="0.2">
      <c r="C7" s="157" t="s">
        <v>149</v>
      </c>
      <c r="D7" s="158">
        <f>ROUND(財源情報明細!D7/1000,0)</f>
        <v>57666</v>
      </c>
      <c r="E7" s="158">
        <f>ROUND(財源情報明細!E7/1000,0)</f>
        <v>0</v>
      </c>
      <c r="F7" s="158">
        <f>ROUND(財源情報明細!F7/1000,0)</f>
        <v>0</v>
      </c>
      <c r="G7" s="158">
        <f>ROUND(財源情報明細!G7/1000,0)</f>
        <v>57403</v>
      </c>
      <c r="H7" s="158">
        <f>ROUND(財源情報明細!H7/1000,0)</f>
        <v>263</v>
      </c>
      <c r="J7" s="18"/>
    </row>
    <row r="8" spans="3:12" s="16" customFormat="1" ht="30" customHeight="1" x14ac:dyDescent="0.2">
      <c r="C8" s="157" t="s">
        <v>121</v>
      </c>
      <c r="D8" s="158">
        <f>ROUND(財源情報明細!D8/1000,0)</f>
        <v>338247</v>
      </c>
      <c r="E8" s="158">
        <f>ROUND(財源情報明細!E8/1000,0)</f>
        <v>0</v>
      </c>
      <c r="F8" s="158">
        <f>ROUND(財源情報明細!F8/1000,0)</f>
        <v>0</v>
      </c>
      <c r="G8" s="158">
        <f>ROUND(財源情報明細!G8/1000,0)</f>
        <v>0</v>
      </c>
      <c r="H8" s="158">
        <f>ROUND(財源情報明細!H8/1000,0)</f>
        <v>338247</v>
      </c>
      <c r="J8" s="18"/>
    </row>
    <row r="9" spans="3:12" s="16" customFormat="1" ht="30" customHeight="1" x14ac:dyDescent="0.2">
      <c r="C9" s="161" t="s">
        <v>39</v>
      </c>
      <c r="D9" s="158">
        <f>ROUND(財源情報明細!D9/1000,0)</f>
        <v>2511612</v>
      </c>
      <c r="E9" s="158">
        <f>ROUND(財源情報明細!E9/1000,0)</f>
        <v>277343</v>
      </c>
      <c r="F9" s="158">
        <f>ROUND(財源情報明細!F9/1000,0)</f>
        <v>362141</v>
      </c>
      <c r="G9" s="158">
        <f>ROUND(財源情報明細!G9/1000,0)</f>
        <v>1064141</v>
      </c>
      <c r="H9" s="158">
        <f>ROUND(財源情報明細!H9/1000,0)</f>
        <v>807987</v>
      </c>
      <c r="J9" s="18"/>
    </row>
    <row r="10" spans="3:12" s="16" customFormat="1" ht="30" customHeight="1" x14ac:dyDescent="0.2">
      <c r="C10" s="17"/>
      <c r="D10" s="27"/>
      <c r="E10" s="28"/>
      <c r="F10" s="28"/>
      <c r="G10" s="28"/>
      <c r="H10" s="28"/>
      <c r="J10" s="18"/>
    </row>
    <row r="11" spans="3:12" s="19" customFormat="1" ht="36" customHeight="1" x14ac:dyDescent="0.2">
      <c r="J11" s="18"/>
    </row>
    <row r="12" spans="3:12" s="19" customFormat="1" ht="36" customHeight="1" x14ac:dyDescent="0.2">
      <c r="J12" s="18"/>
    </row>
    <row r="13" spans="3:12" s="19" customFormat="1" ht="36" customHeight="1" x14ac:dyDescent="0.2">
      <c r="J13" s="18"/>
    </row>
    <row r="14" spans="3:12" s="19" customFormat="1" ht="36" customHeight="1" x14ac:dyDescent="0.2">
      <c r="J14" s="18"/>
    </row>
    <row r="15" spans="3:12" s="19" customFormat="1" ht="36" customHeight="1" x14ac:dyDescent="0.2">
      <c r="J15" s="18"/>
    </row>
    <row r="16" spans="3:12" s="19" customFormat="1" ht="36" customHeight="1" x14ac:dyDescent="0.2">
      <c r="J16" s="18"/>
    </row>
    <row r="17" spans="1:10" s="19" customFormat="1" ht="21.75" customHeight="1" x14ac:dyDescent="0.2"/>
    <row r="18" spans="1:10" x14ac:dyDescent="0.2">
      <c r="A18" s="19"/>
      <c r="B18" s="19"/>
      <c r="C18" s="299"/>
      <c r="D18" s="300"/>
      <c r="E18" s="300"/>
      <c r="F18" s="300"/>
      <c r="G18" s="300"/>
      <c r="H18" s="300"/>
      <c r="I18" s="19"/>
      <c r="J18" s="19"/>
    </row>
    <row r="19" spans="1:10" x14ac:dyDescent="0.2">
      <c r="A19" s="19"/>
      <c r="B19" s="19"/>
      <c r="C19" s="20"/>
      <c r="D19" s="20"/>
      <c r="E19" s="20"/>
      <c r="F19" s="20"/>
      <c r="G19" s="20"/>
      <c r="H19" s="20"/>
      <c r="I19" s="19"/>
      <c r="J19" s="19"/>
    </row>
    <row r="20" spans="1:10" x14ac:dyDescent="0.2">
      <c r="C20" s="21"/>
      <c r="D20" s="20"/>
      <c r="E20" s="21"/>
      <c r="F20" s="21"/>
      <c r="G20" s="21"/>
      <c r="H20" s="21"/>
    </row>
    <row r="21" spans="1:10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</row>
  </sheetData>
  <mergeCells count="6">
    <mergeCell ref="C18:H18"/>
    <mergeCell ref="C2:E2"/>
    <mergeCell ref="F2:H2"/>
    <mergeCell ref="C3:C4"/>
    <mergeCell ref="D3:D4"/>
    <mergeCell ref="E3:H3"/>
  </mergeCells>
  <phoneticPr fontId="6"/>
  <printOptions horizontalCentered="1"/>
  <pageMargins left="0.11811023622047245" right="0.11811023622047245" top="0.70866141732283472" bottom="0.15748031496062992" header="0.31496062992125984" footer="0.31496062992125984"/>
  <pageSetup paperSize="9" scale="13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B1:C7"/>
  <sheetViews>
    <sheetView view="pageBreakPreview" zoomScale="90" zoomScaleNormal="178" zoomScaleSheetLayoutView="90" workbookViewId="0">
      <selection activeCell="C5" sqref="C5"/>
    </sheetView>
  </sheetViews>
  <sheetFormatPr defaultColWidth="9" defaultRowHeight="13" x14ac:dyDescent="0.2"/>
  <cols>
    <col min="1" max="1" width="0.81640625" style="40" customWidth="1"/>
    <col min="2" max="2" width="26" style="40" customWidth="1"/>
    <col min="3" max="3" width="38.6328125" style="40" customWidth="1"/>
    <col min="4" max="4" width="0.36328125" style="40" customWidth="1"/>
    <col min="5" max="16384" width="9" style="40"/>
  </cols>
  <sheetData>
    <row r="1" spans="2:3" ht="24.75" customHeight="1" x14ac:dyDescent="0.2"/>
    <row r="2" spans="2:3" ht="14" x14ac:dyDescent="0.2">
      <c r="B2" s="287" t="s">
        <v>150</v>
      </c>
      <c r="C2" s="287"/>
    </row>
    <row r="3" spans="2:3" ht="14" x14ac:dyDescent="0.2">
      <c r="B3" s="104" t="s">
        <v>151</v>
      </c>
      <c r="C3" s="53" t="s">
        <v>162</v>
      </c>
    </row>
    <row r="4" spans="2:3" ht="18.899999999999999" customHeight="1" x14ac:dyDescent="0.2">
      <c r="B4" s="191" t="s">
        <v>53</v>
      </c>
      <c r="C4" s="191" t="s">
        <v>119</v>
      </c>
    </row>
    <row r="5" spans="2:3" ht="15" customHeight="1" x14ac:dyDescent="0.2">
      <c r="B5" s="162" t="s">
        <v>152</v>
      </c>
      <c r="C5" s="162">
        <v>86545505</v>
      </c>
    </row>
    <row r="6" spans="2:3" ht="15" customHeight="1" x14ac:dyDescent="0.2">
      <c r="B6" s="163" t="s">
        <v>7</v>
      </c>
      <c r="C6" s="162">
        <f>SUM(C5:C5)</f>
        <v>86545505</v>
      </c>
    </row>
    <row r="7" spans="2:3" ht="2" customHeight="1" x14ac:dyDescent="0.2"/>
  </sheetData>
  <mergeCells count="1">
    <mergeCell ref="B2:C2"/>
  </mergeCells>
  <phoneticPr fontId="6"/>
  <printOptions horizontalCentered="1"/>
  <pageMargins left="0" right="2.3622047244094491" top="0.78740157480314965" bottom="0.74803149606299213" header="0" footer="0"/>
  <pageSetup paperSize="9" scale="15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tabColor theme="9" tint="0.39997558519241921"/>
  </sheetPr>
  <dimension ref="B1:C7"/>
  <sheetViews>
    <sheetView view="pageBreakPreview" zoomScale="70" zoomScaleNormal="178" zoomScaleSheetLayoutView="70" workbookViewId="0">
      <selection activeCell="Y14" sqref="Y14"/>
    </sheetView>
  </sheetViews>
  <sheetFormatPr defaultColWidth="9" defaultRowHeight="13" x14ac:dyDescent="0.2"/>
  <cols>
    <col min="1" max="1" width="0.81640625" style="40" customWidth="1"/>
    <col min="2" max="2" width="26" style="40" customWidth="1"/>
    <col min="3" max="3" width="38.6328125" style="40" customWidth="1"/>
    <col min="4" max="4" width="0.36328125" style="40" customWidth="1"/>
    <col min="5" max="16384" width="9" style="40"/>
  </cols>
  <sheetData>
    <row r="1" spans="2:3" ht="24.75" customHeight="1" x14ac:dyDescent="0.2"/>
    <row r="2" spans="2:3" ht="14" x14ac:dyDescent="0.2">
      <c r="B2" s="287" t="s">
        <v>150</v>
      </c>
      <c r="C2" s="287"/>
    </row>
    <row r="3" spans="2:3" ht="14" x14ac:dyDescent="0.2">
      <c r="B3" s="104" t="s">
        <v>151</v>
      </c>
      <c r="C3" s="53" t="s">
        <v>167</v>
      </c>
    </row>
    <row r="4" spans="2:3" ht="18.899999999999999" customHeight="1" x14ac:dyDescent="0.2">
      <c r="B4" s="191" t="s">
        <v>53</v>
      </c>
      <c r="C4" s="191" t="s">
        <v>119</v>
      </c>
    </row>
    <row r="5" spans="2:3" ht="15" customHeight="1" x14ac:dyDescent="0.2">
      <c r="B5" s="162" t="s">
        <v>152</v>
      </c>
      <c r="C5" s="162">
        <f>ROUND(資金明細!C5/1000,0)</f>
        <v>86546</v>
      </c>
    </row>
    <row r="6" spans="2:3" ht="15" customHeight="1" x14ac:dyDescent="0.2">
      <c r="B6" s="163" t="s">
        <v>7</v>
      </c>
      <c r="C6" s="162">
        <f>ROUND(資金明細!C6/1000,0)</f>
        <v>86546</v>
      </c>
    </row>
    <row r="7" spans="2:3" ht="2" customHeight="1" x14ac:dyDescent="0.2"/>
  </sheetData>
  <mergeCells count="1">
    <mergeCell ref="B2:C2"/>
  </mergeCells>
  <phoneticPr fontId="6"/>
  <printOptions horizontalCentered="1"/>
  <pageMargins left="0" right="2.3622047244094491" top="0.78740157480314965" bottom="0.74803149606299213" header="0" footer="0"/>
  <pageSetup paperSize="9" scale="1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23"/>
  <sheetViews>
    <sheetView view="pageBreakPreview" zoomScale="80" zoomScaleNormal="80" zoomScaleSheetLayoutView="80" workbookViewId="0">
      <selection activeCell="B7" sqref="B7"/>
    </sheetView>
  </sheetViews>
  <sheetFormatPr defaultColWidth="8.90625" defaultRowHeight="13" x14ac:dyDescent="0.2"/>
  <cols>
    <col min="1" max="1" width="1.6328125" style="79" customWidth="1"/>
    <col min="2" max="2" width="47.36328125" style="79" customWidth="1"/>
    <col min="3" max="12" width="19.90625" style="79" customWidth="1"/>
    <col min="13" max="13" width="1.1796875" style="79" customWidth="1"/>
    <col min="14" max="16384" width="8.90625" style="79"/>
  </cols>
  <sheetData>
    <row r="1" spans="1:13" ht="34.5" customHeight="1" x14ac:dyDescent="0.2">
      <c r="A1" s="77"/>
      <c r="B1" s="97" t="s">
        <v>157</v>
      </c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3" ht="20.149999999999999" customHeight="1" x14ac:dyDescent="0.2">
      <c r="B2" s="82" t="s">
        <v>155</v>
      </c>
      <c r="C2" s="83"/>
      <c r="D2" s="83"/>
      <c r="E2" s="83"/>
      <c r="F2" s="83"/>
      <c r="G2" s="83"/>
      <c r="H2" s="83"/>
      <c r="I2" s="83"/>
      <c r="J2" s="83"/>
      <c r="K2" s="84" t="s">
        <v>162</v>
      </c>
      <c r="L2" s="83"/>
    </row>
    <row r="3" spans="1:13" ht="50.15" customHeight="1" x14ac:dyDescent="0.2">
      <c r="A3" s="85"/>
      <c r="B3" s="172" t="s">
        <v>41</v>
      </c>
      <c r="C3" s="173" t="s">
        <v>42</v>
      </c>
      <c r="D3" s="173" t="s">
        <v>43</v>
      </c>
      <c r="E3" s="173" t="s">
        <v>44</v>
      </c>
      <c r="F3" s="173" t="s">
        <v>45</v>
      </c>
      <c r="G3" s="173" t="s">
        <v>46</v>
      </c>
      <c r="H3" s="173" t="s">
        <v>47</v>
      </c>
      <c r="I3" s="173" t="s">
        <v>48</v>
      </c>
      <c r="J3" s="173" t="s">
        <v>49</v>
      </c>
      <c r="K3" s="173" t="s">
        <v>40</v>
      </c>
      <c r="L3" s="86"/>
      <c r="M3" s="85"/>
    </row>
    <row r="4" spans="1:13" ht="39.9" customHeight="1" x14ac:dyDescent="0.2">
      <c r="A4" s="85"/>
      <c r="B4" s="168" t="s">
        <v>227</v>
      </c>
      <c r="C4" s="87">
        <v>55000000</v>
      </c>
      <c r="D4" s="87">
        <v>16797031</v>
      </c>
      <c r="E4" s="87">
        <v>4924740</v>
      </c>
      <c r="F4" s="87">
        <f t="shared" ref="F4:F5" si="0">D4-E4</f>
        <v>11872291</v>
      </c>
      <c r="G4" s="87">
        <v>60000000</v>
      </c>
      <c r="H4" s="164">
        <f>C4/G4</f>
        <v>0.91666666666666663</v>
      </c>
      <c r="I4" s="87">
        <f t="shared" ref="I4:I5" si="1">F4*H4</f>
        <v>10882933.416666666</v>
      </c>
      <c r="J4" s="81">
        <v>44117067</v>
      </c>
      <c r="K4" s="88">
        <v>55000000</v>
      </c>
      <c r="L4" s="86"/>
      <c r="M4" s="85"/>
    </row>
    <row r="5" spans="1:13" ht="39.9" customHeight="1" x14ac:dyDescent="0.2">
      <c r="A5" s="85"/>
      <c r="B5" s="88" t="s">
        <v>217</v>
      </c>
      <c r="C5" s="87">
        <v>1428707</v>
      </c>
      <c r="D5" s="87">
        <v>1217992257</v>
      </c>
      <c r="E5" s="87">
        <v>1215604712</v>
      </c>
      <c r="F5" s="87">
        <f t="shared" si="0"/>
        <v>2387545</v>
      </c>
      <c r="G5" s="87">
        <v>1428707</v>
      </c>
      <c r="H5" s="164">
        <f>C5/G5</f>
        <v>1</v>
      </c>
      <c r="I5" s="87">
        <f t="shared" si="1"/>
        <v>2387545</v>
      </c>
      <c r="J5" s="81">
        <v>0</v>
      </c>
      <c r="K5" s="88">
        <v>0</v>
      </c>
      <c r="L5" s="86"/>
      <c r="M5" s="85"/>
    </row>
    <row r="6" spans="1:13" ht="39.9" customHeight="1" x14ac:dyDescent="0.2">
      <c r="A6" s="85"/>
      <c r="B6" s="168" t="s">
        <v>228</v>
      </c>
      <c r="C6" s="87">
        <v>338246692</v>
      </c>
      <c r="D6" s="87">
        <v>1428924142</v>
      </c>
      <c r="E6" s="87">
        <v>1088108893</v>
      </c>
      <c r="F6" s="87">
        <f t="shared" ref="F6" si="2">D6-E6</f>
        <v>340815249</v>
      </c>
      <c r="G6" s="87">
        <v>338246692</v>
      </c>
      <c r="H6" s="164">
        <f>C6/G6</f>
        <v>1</v>
      </c>
      <c r="I6" s="87">
        <f t="shared" ref="I6" si="3">F6*H6</f>
        <v>340815249</v>
      </c>
      <c r="J6" s="81">
        <v>0</v>
      </c>
      <c r="K6" s="88">
        <v>0</v>
      </c>
      <c r="L6" s="86"/>
      <c r="M6" s="85"/>
    </row>
    <row r="7" spans="1:13" ht="39.9" customHeight="1" x14ac:dyDescent="0.2">
      <c r="A7" s="85"/>
      <c r="B7" s="89" t="s">
        <v>7</v>
      </c>
      <c r="C7" s="88">
        <f>SUM(C4:C6)</f>
        <v>394675399</v>
      </c>
      <c r="D7" s="88">
        <f>SUM(D4:D6)</f>
        <v>2663713430</v>
      </c>
      <c r="E7" s="88">
        <f>SUM(E4:E6)</f>
        <v>2308638345</v>
      </c>
      <c r="F7" s="88">
        <f>SUM(F4:F6)</f>
        <v>355075085</v>
      </c>
      <c r="G7" s="88">
        <f>SUM(G4:G6)</f>
        <v>399675399</v>
      </c>
      <c r="H7" s="81" t="s">
        <v>164</v>
      </c>
      <c r="I7" s="88">
        <f>SUM(I4:I6)</f>
        <v>354085727.41666669</v>
      </c>
      <c r="J7" s="88">
        <f>SUM(J4:J6)</f>
        <v>44117067</v>
      </c>
      <c r="K7" s="88">
        <f>SUM(K4:K6)</f>
        <v>55000000</v>
      </c>
      <c r="L7" s="86"/>
      <c r="M7" s="85"/>
    </row>
    <row r="8" spans="1:13" ht="12" customHeight="1" x14ac:dyDescent="0.2">
      <c r="A8" s="85"/>
      <c r="B8" s="90"/>
      <c r="C8" s="86"/>
      <c r="D8" s="86"/>
      <c r="E8" s="86"/>
      <c r="F8" s="86"/>
      <c r="G8" s="86"/>
      <c r="H8" s="86"/>
      <c r="I8" s="86"/>
      <c r="J8" s="86"/>
      <c r="K8" s="86"/>
      <c r="L8" s="86"/>
      <c r="M8" s="85"/>
    </row>
    <row r="9" spans="1:13" ht="20.149999999999999" customHeight="1" x14ac:dyDescent="0.2">
      <c r="B9" s="82" t="s">
        <v>156</v>
      </c>
      <c r="C9" s="83"/>
      <c r="D9" s="83"/>
      <c r="E9" s="83"/>
      <c r="F9" s="83"/>
      <c r="G9" s="83"/>
      <c r="H9" s="83"/>
      <c r="I9" s="83"/>
      <c r="J9" s="83"/>
      <c r="K9" s="91"/>
      <c r="L9" s="84" t="s">
        <v>162</v>
      </c>
    </row>
    <row r="10" spans="1:13" ht="50.15" customHeight="1" x14ac:dyDescent="0.2">
      <c r="A10" s="85"/>
      <c r="B10" s="172" t="s">
        <v>41</v>
      </c>
      <c r="C10" s="173" t="s">
        <v>50</v>
      </c>
      <c r="D10" s="173" t="s">
        <v>43</v>
      </c>
      <c r="E10" s="173" t="s">
        <v>44</v>
      </c>
      <c r="F10" s="173" t="s">
        <v>45</v>
      </c>
      <c r="G10" s="173" t="s">
        <v>46</v>
      </c>
      <c r="H10" s="173" t="s">
        <v>47</v>
      </c>
      <c r="I10" s="173" t="s">
        <v>48</v>
      </c>
      <c r="J10" s="173" t="s">
        <v>51</v>
      </c>
      <c r="K10" s="173" t="s">
        <v>52</v>
      </c>
      <c r="L10" s="173" t="s">
        <v>40</v>
      </c>
      <c r="M10" s="85"/>
    </row>
    <row r="11" spans="1:13" ht="39.9" customHeight="1" x14ac:dyDescent="0.2">
      <c r="A11" s="85"/>
      <c r="B11" s="76" t="s">
        <v>210</v>
      </c>
      <c r="C11" s="87">
        <v>11750000</v>
      </c>
      <c r="D11" s="87">
        <v>3061098397</v>
      </c>
      <c r="E11" s="87">
        <v>967034223</v>
      </c>
      <c r="F11" s="87">
        <f>D11-E11</f>
        <v>2094064174</v>
      </c>
      <c r="G11" s="87">
        <v>479750000</v>
      </c>
      <c r="H11" s="165">
        <f>C11/G11</f>
        <v>2.4491922876498175E-2</v>
      </c>
      <c r="I11" s="87">
        <f>F11*H11</f>
        <v>51287658.248045854</v>
      </c>
      <c r="J11" s="81">
        <v>0</v>
      </c>
      <c r="K11" s="87">
        <f>C11-J11</f>
        <v>11750000</v>
      </c>
      <c r="L11" s="87">
        <v>11750000</v>
      </c>
      <c r="M11" s="85"/>
    </row>
    <row r="12" spans="1:13" ht="39.9" customHeight="1" x14ac:dyDescent="0.2">
      <c r="A12" s="85"/>
      <c r="B12" s="87" t="s">
        <v>202</v>
      </c>
      <c r="C12" s="87">
        <v>210000</v>
      </c>
      <c r="D12" s="87">
        <v>201654674688</v>
      </c>
      <c r="E12" s="87">
        <v>193356255351</v>
      </c>
      <c r="F12" s="87">
        <f t="shared" ref="F12:F21" si="4">D12-E12</f>
        <v>8298419337</v>
      </c>
      <c r="G12" s="87">
        <v>4475180000</v>
      </c>
      <c r="H12" s="165">
        <f t="shared" ref="H12:H21" si="5">C12/G12</f>
        <v>4.6925486796061837E-5</v>
      </c>
      <c r="I12" s="87">
        <f t="shared" ref="I12:I21" si="6">F12*H12</f>
        <v>389407.3670265777</v>
      </c>
      <c r="J12" s="81">
        <v>0</v>
      </c>
      <c r="K12" s="87">
        <f t="shared" ref="K12:K21" si="7">C12-J12</f>
        <v>210000</v>
      </c>
      <c r="L12" s="87">
        <v>210000</v>
      </c>
      <c r="M12" s="85"/>
    </row>
    <row r="13" spans="1:13" ht="39.9" customHeight="1" x14ac:dyDescent="0.2">
      <c r="A13" s="85"/>
      <c r="B13" s="87" t="s">
        <v>177</v>
      </c>
      <c r="C13" s="87">
        <v>1800000</v>
      </c>
      <c r="D13" s="87">
        <v>273710970579</v>
      </c>
      <c r="E13" s="87">
        <v>213770920181</v>
      </c>
      <c r="F13" s="87">
        <f t="shared" si="4"/>
        <v>59940050398</v>
      </c>
      <c r="G13" s="87">
        <v>46601650000</v>
      </c>
      <c r="H13" s="165">
        <f t="shared" si="5"/>
        <v>3.8625241810107579E-5</v>
      </c>
      <c r="I13" s="87">
        <f t="shared" si="6"/>
        <v>2315198.940732785</v>
      </c>
      <c r="J13" s="81">
        <v>0</v>
      </c>
      <c r="K13" s="87">
        <f t="shared" si="7"/>
        <v>1800000</v>
      </c>
      <c r="L13" s="87">
        <v>1800000</v>
      </c>
      <c r="M13" s="85"/>
    </row>
    <row r="14" spans="1:13" ht="39.9" customHeight="1" x14ac:dyDescent="0.2">
      <c r="A14" s="85"/>
      <c r="B14" s="87" t="s">
        <v>203</v>
      </c>
      <c r="C14" s="87">
        <v>981000</v>
      </c>
      <c r="D14" s="87">
        <v>214723512900</v>
      </c>
      <c r="E14" s="87">
        <v>188923872934</v>
      </c>
      <c r="F14" s="87">
        <f t="shared" si="4"/>
        <v>25799639966</v>
      </c>
      <c r="G14" s="87">
        <v>5248224000</v>
      </c>
      <c r="H14" s="165">
        <f t="shared" si="5"/>
        <v>1.8692037534983263E-4</v>
      </c>
      <c r="I14" s="87">
        <f t="shared" si="6"/>
        <v>4822478.386335263</v>
      </c>
      <c r="J14" s="81">
        <v>0</v>
      </c>
      <c r="K14" s="87">
        <f t="shared" si="7"/>
        <v>981000</v>
      </c>
      <c r="L14" s="87">
        <v>981000</v>
      </c>
      <c r="M14" s="85"/>
    </row>
    <row r="15" spans="1:13" ht="39.9" customHeight="1" x14ac:dyDescent="0.2">
      <c r="A15" s="85"/>
      <c r="B15" s="87" t="s">
        <v>204</v>
      </c>
      <c r="C15" s="87">
        <v>5003000</v>
      </c>
      <c r="D15" s="87">
        <v>90778690</v>
      </c>
      <c r="E15" s="87">
        <v>12088887</v>
      </c>
      <c r="F15" s="87">
        <f t="shared" si="4"/>
        <v>78689803</v>
      </c>
      <c r="G15" s="87">
        <v>28020000</v>
      </c>
      <c r="H15" s="165">
        <f t="shared" si="5"/>
        <v>0.17855103497501784</v>
      </c>
      <c r="I15" s="87">
        <f t="shared" si="6"/>
        <v>14050145.767630264</v>
      </c>
      <c r="J15" s="81">
        <v>0</v>
      </c>
      <c r="K15" s="87">
        <f t="shared" si="7"/>
        <v>5003000</v>
      </c>
      <c r="L15" s="87">
        <v>5003000</v>
      </c>
      <c r="M15" s="85"/>
    </row>
    <row r="16" spans="1:13" ht="39.9" customHeight="1" x14ac:dyDescent="0.2">
      <c r="A16" s="85"/>
      <c r="B16" s="87" t="s">
        <v>205</v>
      </c>
      <c r="C16" s="87">
        <v>20000</v>
      </c>
      <c r="D16" s="87">
        <v>2195771585</v>
      </c>
      <c r="E16" s="87">
        <v>617634082</v>
      </c>
      <c r="F16" s="87">
        <f t="shared" si="4"/>
        <v>1578137503</v>
      </c>
      <c r="G16" s="87">
        <v>400000000</v>
      </c>
      <c r="H16" s="165">
        <f t="shared" si="5"/>
        <v>5.0000000000000002E-5</v>
      </c>
      <c r="I16" s="87">
        <f t="shared" si="6"/>
        <v>78906.875150000007</v>
      </c>
      <c r="J16" s="81">
        <v>0</v>
      </c>
      <c r="K16" s="87">
        <f t="shared" si="7"/>
        <v>20000</v>
      </c>
      <c r="L16" s="87">
        <v>20000</v>
      </c>
      <c r="M16" s="85"/>
    </row>
    <row r="17" spans="1:13" ht="39.9" customHeight="1" x14ac:dyDescent="0.2">
      <c r="A17" s="85"/>
      <c r="B17" s="87" t="s">
        <v>206</v>
      </c>
      <c r="C17" s="87">
        <v>604782</v>
      </c>
      <c r="D17" s="87">
        <v>441512915</v>
      </c>
      <c r="E17" s="87">
        <v>989241</v>
      </c>
      <c r="F17" s="87">
        <f t="shared" si="4"/>
        <v>440523674</v>
      </c>
      <c r="G17" s="87">
        <v>428877000</v>
      </c>
      <c r="H17" s="165">
        <f t="shared" si="5"/>
        <v>1.4101525612238474E-3</v>
      </c>
      <c r="I17" s="87">
        <f t="shared" si="6"/>
        <v>621205.58717083919</v>
      </c>
      <c r="J17" s="81">
        <v>0</v>
      </c>
      <c r="K17" s="87">
        <f t="shared" si="7"/>
        <v>604782</v>
      </c>
      <c r="L17" s="87">
        <v>604782</v>
      </c>
      <c r="M17" s="85"/>
    </row>
    <row r="18" spans="1:13" ht="39.9" customHeight="1" x14ac:dyDescent="0.2">
      <c r="A18" s="85"/>
      <c r="B18" s="87" t="s">
        <v>207</v>
      </c>
      <c r="C18" s="87">
        <v>316000</v>
      </c>
      <c r="D18" s="87">
        <v>1428474433</v>
      </c>
      <c r="E18" s="87">
        <v>11323000</v>
      </c>
      <c r="F18" s="87">
        <f t="shared" si="4"/>
        <v>1417151433</v>
      </c>
      <c r="G18" s="87">
        <v>1417151433</v>
      </c>
      <c r="H18" s="165">
        <f t="shared" si="5"/>
        <v>2.229825215863152E-4</v>
      </c>
      <c r="I18" s="87">
        <f t="shared" si="6"/>
        <v>316000</v>
      </c>
      <c r="J18" s="81">
        <v>0</v>
      </c>
      <c r="K18" s="87">
        <f t="shared" si="7"/>
        <v>316000</v>
      </c>
      <c r="L18" s="87">
        <v>316000</v>
      </c>
      <c r="M18" s="85"/>
    </row>
    <row r="19" spans="1:13" ht="39.9" customHeight="1" x14ac:dyDescent="0.2">
      <c r="A19" s="85"/>
      <c r="B19" s="87" t="s">
        <v>208</v>
      </c>
      <c r="C19" s="87">
        <v>46000</v>
      </c>
      <c r="D19" s="87">
        <v>1079070936</v>
      </c>
      <c r="E19" s="87">
        <v>112180267</v>
      </c>
      <c r="F19" s="87">
        <f t="shared" si="4"/>
        <v>966890669</v>
      </c>
      <c r="G19" s="87">
        <v>76468924</v>
      </c>
      <c r="H19" s="165">
        <f t="shared" si="5"/>
        <v>6.0155155315118596E-4</v>
      </c>
      <c r="I19" s="87">
        <f t="shared" si="6"/>
        <v>581634.58366433927</v>
      </c>
      <c r="J19" s="81">
        <v>0</v>
      </c>
      <c r="K19" s="87">
        <f t="shared" si="7"/>
        <v>46000</v>
      </c>
      <c r="L19" s="87">
        <v>46000</v>
      </c>
      <c r="M19" s="85"/>
    </row>
    <row r="20" spans="1:13" ht="39.9" customHeight="1" x14ac:dyDescent="0.2">
      <c r="A20" s="85"/>
      <c r="B20" s="87" t="s">
        <v>194</v>
      </c>
      <c r="C20" s="87">
        <v>5821000</v>
      </c>
      <c r="D20" s="87">
        <v>2079322408</v>
      </c>
      <c r="E20" s="87">
        <v>67099069</v>
      </c>
      <c r="F20" s="87">
        <f t="shared" si="4"/>
        <v>2012223339</v>
      </c>
      <c r="G20" s="87">
        <v>1908650000</v>
      </c>
      <c r="H20" s="165">
        <f t="shared" si="5"/>
        <v>3.0497995965734943E-3</v>
      </c>
      <c r="I20" s="87">
        <f t="shared" si="6"/>
        <v>6136877.9274979699</v>
      </c>
      <c r="J20" s="81">
        <v>0</v>
      </c>
      <c r="K20" s="87">
        <f t="shared" si="7"/>
        <v>5821000</v>
      </c>
      <c r="L20" s="87">
        <v>5821000</v>
      </c>
      <c r="M20" s="85"/>
    </row>
    <row r="21" spans="1:13" ht="39.9" customHeight="1" x14ac:dyDescent="0.2">
      <c r="A21" s="85"/>
      <c r="B21" s="87" t="s">
        <v>209</v>
      </c>
      <c r="C21" s="87">
        <v>100000</v>
      </c>
      <c r="D21" s="87">
        <v>23893823000000</v>
      </c>
      <c r="E21" s="87">
        <v>23444803000000</v>
      </c>
      <c r="F21" s="87">
        <f t="shared" si="4"/>
        <v>449020000000</v>
      </c>
      <c r="G21" s="87">
        <v>16602000000</v>
      </c>
      <c r="H21" s="165">
        <f t="shared" si="5"/>
        <v>6.0233706782315385E-6</v>
      </c>
      <c r="I21" s="87">
        <f t="shared" si="6"/>
        <v>2704613.9019395253</v>
      </c>
      <c r="J21" s="81">
        <v>0</v>
      </c>
      <c r="K21" s="87">
        <f t="shared" si="7"/>
        <v>100000</v>
      </c>
      <c r="L21" s="87">
        <v>100000</v>
      </c>
      <c r="M21" s="85"/>
    </row>
    <row r="22" spans="1:13" ht="39.9" customHeight="1" x14ac:dyDescent="0.2">
      <c r="A22" s="85"/>
      <c r="B22" s="89" t="s">
        <v>7</v>
      </c>
      <c r="C22" s="87">
        <f>SUM(C11:C21)</f>
        <v>26651782</v>
      </c>
      <c r="D22" s="87">
        <f>SUM(D11:D21)</f>
        <v>24594288187531</v>
      </c>
      <c r="E22" s="87">
        <f>SUM(E11:E21)</f>
        <v>24042642397235</v>
      </c>
      <c r="F22" s="87">
        <f>SUM(F11:F21)</f>
        <v>551645790296</v>
      </c>
      <c r="G22" s="87">
        <f>SUM(G11:G21)</f>
        <v>77665971357</v>
      </c>
      <c r="H22" s="81" t="s">
        <v>164</v>
      </c>
      <c r="I22" s="87">
        <f>SUM(I11:I21)</f>
        <v>83304127.585193411</v>
      </c>
      <c r="J22" s="87">
        <f>SUM(J11:J21)</f>
        <v>0</v>
      </c>
      <c r="K22" s="88">
        <f>SUM(K11:K21)</f>
        <v>26651782</v>
      </c>
      <c r="L22" s="87">
        <f>SUM(L11:L21)</f>
        <v>26651782</v>
      </c>
      <c r="M22" s="85"/>
    </row>
    <row r="23" spans="1:13" ht="6.75" customHeight="1" x14ac:dyDescent="0.2"/>
  </sheetData>
  <autoFilter ref="A10:N22" xr:uid="{00000000-0001-0000-0200-000000000000}"/>
  <phoneticPr fontId="6"/>
  <pageMargins left="0.70866141732283472" right="0.70866141732283472" top="0.31496062992125984" bottom="0.31496062992125984" header="0.31496062992125984" footer="0.31496062992125984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0.39997558519241921"/>
  </sheetPr>
  <dimension ref="A1:M23"/>
  <sheetViews>
    <sheetView view="pageBreakPreview" zoomScale="80" zoomScaleNormal="80" zoomScaleSheetLayoutView="80" workbookViewId="0">
      <selection activeCell="A6" sqref="A6"/>
    </sheetView>
  </sheetViews>
  <sheetFormatPr defaultColWidth="8.90625" defaultRowHeight="13" x14ac:dyDescent="0.2"/>
  <cols>
    <col min="1" max="1" width="1.6328125" style="29" customWidth="1"/>
    <col min="2" max="2" width="47.26953125" style="29" customWidth="1"/>
    <col min="3" max="3" width="17.453125" style="29" customWidth="1"/>
    <col min="4" max="8" width="15.81640625" style="29" customWidth="1"/>
    <col min="9" max="9" width="16.81640625" style="29" customWidth="1"/>
    <col min="10" max="10" width="15.81640625" style="29" customWidth="1"/>
    <col min="11" max="11" width="16.81640625" style="29" customWidth="1"/>
    <col min="12" max="12" width="16.6328125" style="29" customWidth="1"/>
    <col min="13" max="13" width="1.1796875" style="29" customWidth="1"/>
    <col min="14" max="16384" width="8.90625" style="29"/>
  </cols>
  <sheetData>
    <row r="1" spans="1:13" ht="34.5" customHeight="1" x14ac:dyDescent="0.2">
      <c r="A1" s="30"/>
      <c r="B1" s="98" t="s">
        <v>157</v>
      </c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3" ht="20.149999999999999" customHeight="1" x14ac:dyDescent="0.2">
      <c r="B2" s="73" t="s">
        <v>155</v>
      </c>
      <c r="C2" s="34"/>
      <c r="D2" s="34"/>
      <c r="E2" s="34"/>
      <c r="F2" s="34"/>
      <c r="G2" s="34"/>
      <c r="H2" s="34"/>
      <c r="I2" s="34"/>
      <c r="J2" s="34"/>
      <c r="K2" s="26" t="s">
        <v>167</v>
      </c>
      <c r="L2" s="34"/>
    </row>
    <row r="3" spans="1:13" ht="50.15" customHeight="1" x14ac:dyDescent="0.2">
      <c r="A3" s="32"/>
      <c r="B3" s="175" t="s">
        <v>41</v>
      </c>
      <c r="C3" s="176" t="s">
        <v>42</v>
      </c>
      <c r="D3" s="176" t="s">
        <v>43</v>
      </c>
      <c r="E3" s="176" t="s">
        <v>44</v>
      </c>
      <c r="F3" s="176" t="s">
        <v>45</v>
      </c>
      <c r="G3" s="176" t="s">
        <v>46</v>
      </c>
      <c r="H3" s="176" t="s">
        <v>47</v>
      </c>
      <c r="I3" s="176" t="s">
        <v>48</v>
      </c>
      <c r="J3" s="176" t="s">
        <v>49</v>
      </c>
      <c r="K3" s="176" t="s">
        <v>40</v>
      </c>
      <c r="L3" s="33"/>
      <c r="M3" s="32"/>
    </row>
    <row r="4" spans="1:13" ht="39.9" customHeight="1" x14ac:dyDescent="0.2">
      <c r="A4" s="32"/>
      <c r="B4" s="76" t="str">
        <f>投資及び出資金の明細!B4</f>
        <v>知夫里島開発株式会社</v>
      </c>
      <c r="C4" s="76">
        <f>ROUND(投資及び出資金の明細!C4/1000,0)</f>
        <v>55000</v>
      </c>
      <c r="D4" s="76">
        <f>ROUND(投資及び出資金の明細!D4/1000,0)</f>
        <v>16797</v>
      </c>
      <c r="E4" s="76">
        <f>ROUND(投資及び出資金の明細!E4/1000,0)</f>
        <v>4925</v>
      </c>
      <c r="F4" s="76">
        <f>ROUND(投資及び出資金の明細!F4/1000,0)</f>
        <v>11872</v>
      </c>
      <c r="G4" s="76">
        <f>ROUND(投資及び出資金の明細!G4/1000,0)</f>
        <v>60000</v>
      </c>
      <c r="H4" s="165">
        <f>投資及び出資金の明細!H4</f>
        <v>0.91666666666666663</v>
      </c>
      <c r="I4" s="76">
        <f>ROUND(投資及び出資金の明細!I4/1000,0)</f>
        <v>10883</v>
      </c>
      <c r="J4" s="76">
        <f>ROUND(投資及び出資金の明細!J4/1000,0)</f>
        <v>44117</v>
      </c>
      <c r="K4" s="76">
        <f>ROUND(投資及び出資金の明細!K4/1000,0)</f>
        <v>55000</v>
      </c>
      <c r="L4" s="33"/>
      <c r="M4" s="32"/>
    </row>
    <row r="5" spans="1:13" ht="39.9" customHeight="1" x14ac:dyDescent="0.2">
      <c r="A5" s="32"/>
      <c r="B5" s="76" t="str">
        <f>投資及び出資金の明細!B5</f>
        <v>簡易水道事業会計</v>
      </c>
      <c r="C5" s="76">
        <f>ROUND(投資及び出資金の明細!C5/1000,0)</f>
        <v>1429</v>
      </c>
      <c r="D5" s="76">
        <f>ROUND(投資及び出資金の明細!D5/1000,0)</f>
        <v>1217992</v>
      </c>
      <c r="E5" s="76">
        <f>ROUND(投資及び出資金の明細!E5/1000,0)</f>
        <v>1215605</v>
      </c>
      <c r="F5" s="76">
        <f>ROUND(投資及び出資金の明細!F5/1000,0)</f>
        <v>2388</v>
      </c>
      <c r="G5" s="76">
        <f>ROUND(投資及び出資金の明細!G5/1000,0)</f>
        <v>1429</v>
      </c>
      <c r="H5" s="165">
        <f>投資及び出資金の明細!H5</f>
        <v>1</v>
      </c>
      <c r="I5" s="76">
        <f>ROUND(投資及び出資金の明細!I5/1000,0)</f>
        <v>2388</v>
      </c>
      <c r="J5" s="76">
        <f>ROUND(投資及び出資金の明細!J5/1000,0)</f>
        <v>0</v>
      </c>
      <c r="K5" s="76">
        <f>ROUND(投資及び出資金の明細!K5/1000,0)</f>
        <v>0</v>
      </c>
      <c r="L5" s="33"/>
      <c r="M5" s="32"/>
    </row>
    <row r="6" spans="1:13" ht="39.9" customHeight="1" x14ac:dyDescent="0.2">
      <c r="A6" s="32"/>
      <c r="B6" s="76" t="str">
        <f>投資及び出資金の明細!B6</f>
        <v>下水道事業会計</v>
      </c>
      <c r="C6" s="76">
        <f>ROUND(投資及び出資金の明細!C6/1000,0)</f>
        <v>338247</v>
      </c>
      <c r="D6" s="76">
        <f>ROUND(投資及び出資金の明細!D6/1000,0)</f>
        <v>1428924</v>
      </c>
      <c r="E6" s="76">
        <f>ROUND(投資及び出資金の明細!E6/1000,0)</f>
        <v>1088109</v>
      </c>
      <c r="F6" s="76">
        <f>ROUND(投資及び出資金の明細!F6/1000,0)</f>
        <v>340815</v>
      </c>
      <c r="G6" s="76">
        <f>ROUND(投資及び出資金の明細!G6/1000,0)</f>
        <v>338247</v>
      </c>
      <c r="H6" s="165">
        <f>投資及び出資金の明細!H6</f>
        <v>1</v>
      </c>
      <c r="I6" s="76">
        <f>ROUND(投資及び出資金の明細!I6/1000,0)</f>
        <v>340815</v>
      </c>
      <c r="J6" s="76">
        <f>ROUND(投資及び出資金の明細!J6/1000,0)</f>
        <v>0</v>
      </c>
      <c r="K6" s="76">
        <f>ROUND(投資及び出資金の明細!K6/1000,0)</f>
        <v>0</v>
      </c>
      <c r="L6" s="33"/>
      <c r="M6" s="32"/>
    </row>
    <row r="7" spans="1:13" ht="39.9" customHeight="1" x14ac:dyDescent="0.2">
      <c r="A7" s="32"/>
      <c r="B7" s="74" t="s">
        <v>7</v>
      </c>
      <c r="C7" s="76">
        <f>ROUND(投資及び出資金の明細!C7/1000,0)</f>
        <v>394675</v>
      </c>
      <c r="D7" s="76">
        <f>ROUND(投資及び出資金の明細!D7/1000,0)</f>
        <v>2663713</v>
      </c>
      <c r="E7" s="76">
        <f>ROUND(投資及び出資金の明細!E7/1000,0)</f>
        <v>2308638</v>
      </c>
      <c r="F7" s="76">
        <f>ROUND(投資及び出資金の明細!F7/1000,0)</f>
        <v>355075</v>
      </c>
      <c r="G7" s="76">
        <f>ROUND(投資及び出資金の明細!G7/1000,0)</f>
        <v>399675</v>
      </c>
      <c r="H7" s="37" t="s">
        <v>164</v>
      </c>
      <c r="I7" s="76">
        <f>ROUND(投資及び出資金の明細!I7/1000,0)</f>
        <v>354086</v>
      </c>
      <c r="J7" s="76">
        <f>ROUND(投資及び出資金の明細!J7/1000,0)</f>
        <v>44117</v>
      </c>
      <c r="K7" s="76">
        <f>ROUND(投資及び出資金の明細!K7/1000,0)</f>
        <v>55000</v>
      </c>
      <c r="L7" s="33"/>
      <c r="M7" s="32"/>
    </row>
    <row r="8" spans="1:13" ht="12" customHeight="1" x14ac:dyDescent="0.2">
      <c r="A8" s="32"/>
      <c r="B8" s="75"/>
      <c r="C8" s="33"/>
      <c r="D8" s="33"/>
      <c r="E8" s="33"/>
      <c r="F8" s="33"/>
      <c r="G8" s="33"/>
      <c r="H8" s="33"/>
      <c r="I8" s="33"/>
      <c r="J8" s="33"/>
      <c r="K8" s="33"/>
      <c r="L8" s="33"/>
      <c r="M8" s="32"/>
    </row>
    <row r="9" spans="1:13" ht="20.149999999999999" customHeight="1" x14ac:dyDescent="0.2">
      <c r="B9" s="73" t="s">
        <v>156</v>
      </c>
      <c r="C9" s="34"/>
      <c r="D9" s="34"/>
      <c r="E9" s="34"/>
      <c r="F9" s="34"/>
      <c r="G9" s="34"/>
      <c r="H9" s="34"/>
      <c r="I9" s="34"/>
      <c r="J9" s="34"/>
      <c r="K9" s="35"/>
      <c r="L9" s="26" t="s">
        <v>167</v>
      </c>
    </row>
    <row r="10" spans="1:13" ht="50.15" customHeight="1" x14ac:dyDescent="0.2">
      <c r="A10" s="32"/>
      <c r="B10" s="175" t="s">
        <v>41</v>
      </c>
      <c r="C10" s="176" t="s">
        <v>50</v>
      </c>
      <c r="D10" s="176" t="s">
        <v>43</v>
      </c>
      <c r="E10" s="176" t="s">
        <v>44</v>
      </c>
      <c r="F10" s="176" t="s">
        <v>45</v>
      </c>
      <c r="G10" s="176" t="s">
        <v>46</v>
      </c>
      <c r="H10" s="176" t="s">
        <v>47</v>
      </c>
      <c r="I10" s="176" t="s">
        <v>48</v>
      </c>
      <c r="J10" s="176" t="s">
        <v>51</v>
      </c>
      <c r="K10" s="176" t="s">
        <v>52</v>
      </c>
      <c r="L10" s="176" t="s">
        <v>40</v>
      </c>
      <c r="M10" s="32"/>
    </row>
    <row r="11" spans="1:13" ht="39.9" customHeight="1" x14ac:dyDescent="0.2">
      <c r="A11" s="32"/>
      <c r="B11" s="72" t="str">
        <f>投資及び出資金の明細!B11</f>
        <v>隠岐汽船株式会社</v>
      </c>
      <c r="C11" s="76">
        <f>ROUND(投資及び出資金の明細!C11/1000,0)</f>
        <v>11750</v>
      </c>
      <c r="D11" s="76">
        <f>ROUND(投資及び出資金の明細!D11/1000,0)</f>
        <v>3061098</v>
      </c>
      <c r="E11" s="76">
        <f>ROUND(投資及び出資金の明細!E11/1000,0)</f>
        <v>967034</v>
      </c>
      <c r="F11" s="76">
        <f>ROUND(投資及び出資金の明細!F11/1000,0)</f>
        <v>2094064</v>
      </c>
      <c r="G11" s="76">
        <f>ROUND(投資及び出資金の明細!G11/1000,0)</f>
        <v>479750</v>
      </c>
      <c r="H11" s="36">
        <f>投資及び出資金の明細!H11</f>
        <v>2.4491922876498175E-2</v>
      </c>
      <c r="I11" s="76">
        <f>ROUND(投資及び出資金の明細!I11/1000,0)</f>
        <v>51288</v>
      </c>
      <c r="J11" s="76">
        <f>ROUND(投資及び出資金の明細!J11/1000,0)</f>
        <v>0</v>
      </c>
      <c r="K11" s="76">
        <f>ROUND(投資及び出資金の明細!K11/1000,0)</f>
        <v>11750</v>
      </c>
      <c r="L11" s="76">
        <f>ROUND(投資及び出資金の明細!L11/1000,0)</f>
        <v>11750</v>
      </c>
      <c r="M11" s="32"/>
    </row>
    <row r="12" spans="1:13" ht="39.9" customHeight="1" x14ac:dyDescent="0.2">
      <c r="A12" s="32"/>
      <c r="B12" s="72" t="str">
        <f>投資及び出資金の明細!B12</f>
        <v>島根県農業信用基金協会</v>
      </c>
      <c r="C12" s="76">
        <f>ROUND(投資及び出資金の明細!C12/1000,0)</f>
        <v>210</v>
      </c>
      <c r="D12" s="76">
        <f>ROUND(投資及び出資金の明細!D12/1000,0)</f>
        <v>201654675</v>
      </c>
      <c r="E12" s="76">
        <f>ROUND(投資及び出資金の明細!E12/1000,0)</f>
        <v>193356255</v>
      </c>
      <c r="F12" s="76">
        <f>ROUND(投資及び出資金の明細!F12/1000,0)</f>
        <v>8298419</v>
      </c>
      <c r="G12" s="76">
        <f>ROUND(投資及び出資金の明細!G12/1000,0)</f>
        <v>4475180</v>
      </c>
      <c r="H12" s="36">
        <f>投資及び出資金の明細!H12</f>
        <v>4.6925486796061837E-5</v>
      </c>
      <c r="I12" s="76">
        <f>ROUND(投資及び出資金の明細!I12/1000,0)</f>
        <v>389</v>
      </c>
      <c r="J12" s="76">
        <f>ROUND(投資及び出資金の明細!J12/1000,0)</f>
        <v>0</v>
      </c>
      <c r="K12" s="76">
        <f>ROUND(投資及び出資金の明細!K12/1000,0)</f>
        <v>210</v>
      </c>
      <c r="L12" s="76">
        <f>ROUND(投資及び出資金の明細!L12/1000,0)</f>
        <v>210</v>
      </c>
      <c r="M12" s="32"/>
    </row>
    <row r="13" spans="1:13" ht="39.9" customHeight="1" x14ac:dyDescent="0.2">
      <c r="A13" s="32"/>
      <c r="B13" s="72" t="str">
        <f>投資及び出資金の明細!B13</f>
        <v>全国漁業信用基金協会島根支部</v>
      </c>
      <c r="C13" s="76">
        <f>ROUND(投資及び出資金の明細!C13/1000,0)</f>
        <v>1800</v>
      </c>
      <c r="D13" s="76">
        <f>ROUND(投資及び出資金の明細!D13/1000,0)</f>
        <v>273710971</v>
      </c>
      <c r="E13" s="76">
        <f>ROUND(投資及び出資金の明細!E13/1000,0)</f>
        <v>213770920</v>
      </c>
      <c r="F13" s="76">
        <f>ROUND(投資及び出資金の明細!F13/1000,0)</f>
        <v>59940050</v>
      </c>
      <c r="G13" s="76">
        <f>ROUND(投資及び出資金の明細!G13/1000,0)</f>
        <v>46601650</v>
      </c>
      <c r="H13" s="36">
        <f>投資及び出資金の明細!H13</f>
        <v>3.8625241810107579E-5</v>
      </c>
      <c r="I13" s="76">
        <f>ROUND(投資及び出資金の明細!I13/1000,0)</f>
        <v>2315</v>
      </c>
      <c r="J13" s="76">
        <f>ROUND(投資及び出資金の明細!J13/1000,0)</f>
        <v>0</v>
      </c>
      <c r="K13" s="76">
        <f>ROUND(投資及び出資金の明細!K13/1000,0)</f>
        <v>1800</v>
      </c>
      <c r="L13" s="76">
        <f>ROUND(投資及び出資金の明細!L13/1000,0)</f>
        <v>1800</v>
      </c>
      <c r="M13" s="32"/>
    </row>
    <row r="14" spans="1:13" ht="39.9" customHeight="1" x14ac:dyDescent="0.2">
      <c r="A14" s="32"/>
      <c r="B14" s="72" t="str">
        <f>投資及び出資金の明細!B14</f>
        <v>島根県信用保証協会</v>
      </c>
      <c r="C14" s="76">
        <f>ROUND(投資及び出資金の明細!C14/1000,0)</f>
        <v>981</v>
      </c>
      <c r="D14" s="76">
        <f>ROUND(投資及び出資金の明細!D14/1000,0)</f>
        <v>214723513</v>
      </c>
      <c r="E14" s="76">
        <f>ROUND(投資及び出資金の明細!E14/1000,0)</f>
        <v>188923873</v>
      </c>
      <c r="F14" s="76">
        <f>ROUND(投資及び出資金の明細!F14/1000,0)</f>
        <v>25799640</v>
      </c>
      <c r="G14" s="76">
        <f>ROUND(投資及び出資金の明細!G14/1000,0)</f>
        <v>5248224</v>
      </c>
      <c r="H14" s="36">
        <f>投資及び出資金の明細!H14</f>
        <v>1.8692037534983263E-4</v>
      </c>
      <c r="I14" s="76">
        <f>ROUND(投資及び出資金の明細!I14/1000,0)</f>
        <v>4822</v>
      </c>
      <c r="J14" s="76">
        <f>ROUND(投資及び出資金の明細!J14/1000,0)</f>
        <v>0</v>
      </c>
      <c r="K14" s="76">
        <f>ROUND(投資及び出資金の明細!K14/1000,0)</f>
        <v>981</v>
      </c>
      <c r="L14" s="76">
        <f>ROUND(投資及び出資金の明細!L14/1000,0)</f>
        <v>981</v>
      </c>
      <c r="M14" s="32"/>
    </row>
    <row r="15" spans="1:13" ht="39.9" customHeight="1" x14ac:dyDescent="0.2">
      <c r="A15" s="32"/>
      <c r="B15" s="72" t="str">
        <f>投資及び出資金の明細!B15</f>
        <v>隠岐島前森林組合</v>
      </c>
      <c r="C15" s="76">
        <f>ROUND(投資及び出資金の明細!C15/1000,0)</f>
        <v>5003</v>
      </c>
      <c r="D15" s="76">
        <f>ROUND(投資及び出資金の明細!D15/1000,0)</f>
        <v>90779</v>
      </c>
      <c r="E15" s="76">
        <f>ROUND(投資及び出資金の明細!E15/1000,0)</f>
        <v>12089</v>
      </c>
      <c r="F15" s="76">
        <f>ROUND(投資及び出資金の明細!F15/1000,0)</f>
        <v>78690</v>
      </c>
      <c r="G15" s="76">
        <f>ROUND(投資及び出資金の明細!G15/1000,0)</f>
        <v>28020</v>
      </c>
      <c r="H15" s="36">
        <f>投資及び出資金の明細!H15</f>
        <v>0.17855103497501784</v>
      </c>
      <c r="I15" s="76">
        <f>ROUND(投資及び出資金の明細!I15/1000,0)</f>
        <v>14050</v>
      </c>
      <c r="J15" s="76">
        <f>ROUND(投資及び出資金の明細!J15/1000,0)</f>
        <v>0</v>
      </c>
      <c r="K15" s="76">
        <f>ROUND(投資及び出資金の明細!K15/1000,0)</f>
        <v>5003</v>
      </c>
      <c r="L15" s="76">
        <f>ROUND(投資及び出資金の明細!L15/1000,0)</f>
        <v>5003</v>
      </c>
      <c r="M15" s="32"/>
    </row>
    <row r="16" spans="1:13" ht="39.9" customHeight="1" x14ac:dyDescent="0.2">
      <c r="A16" s="32"/>
      <c r="B16" s="72" t="str">
        <f>投資及び出資金の明細!B16</f>
        <v>砂防フロンティア整備推進機構</v>
      </c>
      <c r="C16" s="76">
        <f>ROUND(投資及び出資金の明細!C16/1000,0)</f>
        <v>20</v>
      </c>
      <c r="D16" s="76">
        <f>ROUND(投資及び出資金の明細!D16/1000,0)</f>
        <v>2195772</v>
      </c>
      <c r="E16" s="76">
        <f>ROUND(投資及び出資金の明細!E16/1000,0)</f>
        <v>617634</v>
      </c>
      <c r="F16" s="76">
        <f>ROUND(投資及び出資金の明細!F16/1000,0)</f>
        <v>1578138</v>
      </c>
      <c r="G16" s="76">
        <f>ROUND(投資及び出資金の明細!G16/1000,0)</f>
        <v>400000</v>
      </c>
      <c r="H16" s="36">
        <f>投資及び出資金の明細!H16</f>
        <v>5.0000000000000002E-5</v>
      </c>
      <c r="I16" s="76">
        <f>ROUND(投資及び出資金の明細!I16/1000,0)</f>
        <v>79</v>
      </c>
      <c r="J16" s="76">
        <f>ROUND(投資及び出資金の明細!J16/1000,0)</f>
        <v>0</v>
      </c>
      <c r="K16" s="76">
        <f>ROUND(投資及び出資金の明細!K16/1000,0)</f>
        <v>20</v>
      </c>
      <c r="L16" s="76">
        <f>ROUND(投資及び出資金の明細!L16/1000,0)</f>
        <v>20</v>
      </c>
      <c r="M16" s="32"/>
    </row>
    <row r="17" spans="1:13" ht="39.9" customHeight="1" x14ac:dyDescent="0.2">
      <c r="A17" s="32"/>
      <c r="B17" s="72" t="str">
        <f>投資及び出資金の明細!B17</f>
        <v>島根県暴力追放センター</v>
      </c>
      <c r="C17" s="76">
        <f>ROUND(投資及び出資金の明細!C17/1000,0)</f>
        <v>605</v>
      </c>
      <c r="D17" s="76">
        <f>ROUND(投資及び出資金の明細!D17/1000,0)</f>
        <v>441513</v>
      </c>
      <c r="E17" s="76">
        <f>ROUND(投資及び出資金の明細!E17/1000,0)</f>
        <v>989</v>
      </c>
      <c r="F17" s="76">
        <f>ROUND(投資及び出資金の明細!F17/1000,0)</f>
        <v>440524</v>
      </c>
      <c r="G17" s="76">
        <f>ROUND(投資及び出資金の明細!G17/1000,0)</f>
        <v>428877</v>
      </c>
      <c r="H17" s="36">
        <f>投資及び出資金の明細!H17</f>
        <v>1.4101525612238474E-3</v>
      </c>
      <c r="I17" s="76">
        <f>ROUND(投資及び出資金の明細!I17/1000,0)</f>
        <v>621</v>
      </c>
      <c r="J17" s="76">
        <f>ROUND(投資及び出資金の明細!J17/1000,0)</f>
        <v>0</v>
      </c>
      <c r="K17" s="76">
        <f>ROUND(投資及び出資金の明細!K17/1000,0)</f>
        <v>605</v>
      </c>
      <c r="L17" s="76">
        <f>ROUND(投資及び出資金の明細!L17/1000,0)</f>
        <v>605</v>
      </c>
      <c r="M17" s="32"/>
    </row>
    <row r="18" spans="1:13" ht="39.9" customHeight="1" x14ac:dyDescent="0.2">
      <c r="A18" s="32"/>
      <c r="B18" s="72" t="str">
        <f>投資及び出資金の明細!B18</f>
        <v>県みどりの担い手育成基金</v>
      </c>
      <c r="C18" s="76">
        <f>ROUND(投資及び出資金の明細!C18/1000,0)</f>
        <v>316</v>
      </c>
      <c r="D18" s="76">
        <f>ROUND(投資及び出資金の明細!D18/1000,0)</f>
        <v>1428474</v>
      </c>
      <c r="E18" s="76">
        <f>ROUND(投資及び出資金の明細!E18/1000,0)</f>
        <v>11323</v>
      </c>
      <c r="F18" s="76">
        <f>ROUND(投資及び出資金の明細!F18/1000,0)</f>
        <v>1417151</v>
      </c>
      <c r="G18" s="76">
        <f>ROUND(投資及び出資金の明細!G18/1000,0)</f>
        <v>1417151</v>
      </c>
      <c r="H18" s="36">
        <f>投資及び出資金の明細!H18</f>
        <v>2.229825215863152E-4</v>
      </c>
      <c r="I18" s="76">
        <f>ROUND(投資及び出資金の明細!I18/1000,0)</f>
        <v>316</v>
      </c>
      <c r="J18" s="76">
        <f>ROUND(投資及び出資金の明細!J18/1000,0)</f>
        <v>0</v>
      </c>
      <c r="K18" s="76">
        <f>ROUND(投資及び出資金の明細!K18/1000,0)</f>
        <v>316</v>
      </c>
      <c r="L18" s="76">
        <f>ROUND(投資及び出資金の明細!L18/1000,0)</f>
        <v>316</v>
      </c>
      <c r="M18" s="32"/>
    </row>
    <row r="19" spans="1:13" ht="39.9" customHeight="1" x14ac:dyDescent="0.2">
      <c r="A19" s="32"/>
      <c r="B19" s="72" t="str">
        <f>投資及び出資金の明細!B19</f>
        <v>しまねまごころバンク設立（ヘルスサイエンスセンター島根）</v>
      </c>
      <c r="C19" s="76">
        <f>ROUND(投資及び出資金の明細!C19/1000,0)</f>
        <v>46</v>
      </c>
      <c r="D19" s="76">
        <f>ROUND(投資及び出資金の明細!D19/1000,0)</f>
        <v>1079071</v>
      </c>
      <c r="E19" s="76">
        <f>ROUND(投資及び出資金の明細!E19/1000,0)</f>
        <v>112180</v>
      </c>
      <c r="F19" s="76">
        <f>ROUND(投資及び出資金の明細!F19/1000,0)</f>
        <v>966891</v>
      </c>
      <c r="G19" s="76">
        <f>ROUND(投資及び出資金の明細!G19/1000,0)</f>
        <v>76469</v>
      </c>
      <c r="H19" s="36">
        <f>投資及び出資金の明細!H19</f>
        <v>6.0155155315118596E-4</v>
      </c>
      <c r="I19" s="76">
        <f>ROUND(投資及び出資金の明細!I19/1000,0)</f>
        <v>582</v>
      </c>
      <c r="J19" s="76">
        <f>ROUND(投資及び出資金の明細!J19/1000,0)</f>
        <v>0</v>
      </c>
      <c r="K19" s="76">
        <f>ROUND(投資及び出資金の明細!K19/1000,0)</f>
        <v>46</v>
      </c>
      <c r="L19" s="76">
        <f>ROUND(投資及び出資金の明細!L19/1000,0)</f>
        <v>46</v>
      </c>
      <c r="M19" s="32"/>
    </row>
    <row r="20" spans="1:13" ht="39.9" customHeight="1" x14ac:dyDescent="0.2">
      <c r="A20" s="32"/>
      <c r="B20" s="72" t="str">
        <f>投資及び出資金の明細!B20</f>
        <v>島根県水産振興協会（栽培漁業推進ファンド基金）</v>
      </c>
      <c r="C20" s="76">
        <f>ROUND(投資及び出資金の明細!C20/1000,0)</f>
        <v>5821</v>
      </c>
      <c r="D20" s="76">
        <f>ROUND(投資及び出資金の明細!D20/1000,0)</f>
        <v>2079322</v>
      </c>
      <c r="E20" s="76">
        <f>ROUND(投資及び出資金の明細!E20/1000,0)</f>
        <v>67099</v>
      </c>
      <c r="F20" s="76">
        <f>ROUND(投資及び出資金の明細!F20/1000,0)</f>
        <v>2012223</v>
      </c>
      <c r="G20" s="76">
        <f>ROUND(投資及び出資金の明細!G20/1000,0)</f>
        <v>1908650</v>
      </c>
      <c r="H20" s="36">
        <f>投資及び出資金の明細!H20</f>
        <v>3.0497995965734943E-3</v>
      </c>
      <c r="I20" s="76">
        <f>ROUND(投資及び出資金の明細!I20/1000,0)</f>
        <v>6137</v>
      </c>
      <c r="J20" s="76">
        <f>ROUND(投資及び出資金の明細!J20/1000,0)</f>
        <v>0</v>
      </c>
      <c r="K20" s="76">
        <f>ROUND(投資及び出資金の明細!K20/1000,0)</f>
        <v>5821</v>
      </c>
      <c r="L20" s="76">
        <f>ROUND(投資及び出資金の明細!L20/1000,0)</f>
        <v>5821</v>
      </c>
      <c r="M20" s="32"/>
    </row>
    <row r="21" spans="1:13" ht="39.9" customHeight="1" x14ac:dyDescent="0.2">
      <c r="A21" s="32"/>
      <c r="B21" s="72" t="str">
        <f>投資及び出資金の明細!B21</f>
        <v>地方公営企業等金融機構</v>
      </c>
      <c r="C21" s="76">
        <f>ROUND(投資及び出資金の明細!C21/1000,0)</f>
        <v>100</v>
      </c>
      <c r="D21" s="76">
        <f>ROUND(投資及び出資金の明細!D21/1000,0)</f>
        <v>23893823000</v>
      </c>
      <c r="E21" s="76">
        <f>ROUND(投資及び出資金の明細!E21/1000,0)</f>
        <v>23444803000</v>
      </c>
      <c r="F21" s="76">
        <f>ROUND(投資及び出資金の明細!F21/1000,0)</f>
        <v>449020000</v>
      </c>
      <c r="G21" s="76">
        <f>ROUND(投資及び出資金の明細!G21/1000,0)</f>
        <v>16602000</v>
      </c>
      <c r="H21" s="36">
        <f>投資及び出資金の明細!H21</f>
        <v>6.0233706782315385E-6</v>
      </c>
      <c r="I21" s="76">
        <f>ROUND(投資及び出資金の明細!I21/1000,0)</f>
        <v>2705</v>
      </c>
      <c r="J21" s="76">
        <f>ROUND(投資及び出資金の明細!J21/1000,0)</f>
        <v>0</v>
      </c>
      <c r="K21" s="76">
        <f>ROUND(投資及び出資金の明細!K21/1000,0)</f>
        <v>100</v>
      </c>
      <c r="L21" s="76">
        <f>ROUND(投資及び出資金の明細!L21/1000,0)</f>
        <v>100</v>
      </c>
      <c r="M21" s="32"/>
    </row>
    <row r="22" spans="1:13" ht="39.9" customHeight="1" x14ac:dyDescent="0.2">
      <c r="A22" s="32"/>
      <c r="B22" s="74" t="s">
        <v>7</v>
      </c>
      <c r="C22" s="76">
        <f>ROUND(投資及び出資金の明細!C22/1000,0)</f>
        <v>26652</v>
      </c>
      <c r="D22" s="76">
        <f>ROUND(投資及び出資金の明細!D22/1000,0)</f>
        <v>24594288188</v>
      </c>
      <c r="E22" s="76">
        <f>ROUND(投資及び出資金の明細!E22/1000,0)</f>
        <v>24042642397</v>
      </c>
      <c r="F22" s="76">
        <f>ROUND(投資及び出資金の明細!F22/1000,0)</f>
        <v>551645790</v>
      </c>
      <c r="G22" s="76">
        <f>ROUND(投資及び出資金の明細!G22/1000,0)</f>
        <v>77665971</v>
      </c>
      <c r="H22" s="38" t="s">
        <v>164</v>
      </c>
      <c r="I22" s="76">
        <f>ROUND(投資及び出資金の明細!I22/1000,0)</f>
        <v>83304</v>
      </c>
      <c r="J22" s="76">
        <f>ROUND(投資及び出資金の明細!J22/1000,0)</f>
        <v>0</v>
      </c>
      <c r="K22" s="76">
        <f>ROUND(投資及び出資金の明細!K22/1000,0)</f>
        <v>26652</v>
      </c>
      <c r="L22" s="76">
        <f>ROUND(投資及び出資金の明細!L22/1000,0)</f>
        <v>26652</v>
      </c>
      <c r="M22" s="32"/>
    </row>
    <row r="23" spans="1:13" ht="6.75" customHeight="1" x14ac:dyDescent="0.2"/>
  </sheetData>
  <phoneticPr fontId="6"/>
  <pageMargins left="0.70866141732283472" right="0.70866141732283472" top="0.31496062992125984" bottom="0.31496062992125984" header="0.31496062992125984" footer="0.31496062992125984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C1:J15"/>
  <sheetViews>
    <sheetView view="pageBreakPreview" zoomScaleNormal="100" zoomScaleSheetLayoutView="100" workbookViewId="0">
      <selection activeCell="H5" sqref="H5"/>
    </sheetView>
  </sheetViews>
  <sheetFormatPr defaultColWidth="9" defaultRowHeight="13" x14ac:dyDescent="0.2"/>
  <cols>
    <col min="1" max="1" width="13.08984375" style="40" bestFit="1" customWidth="1"/>
    <col min="2" max="2" width="5.6328125" style="40" customWidth="1"/>
    <col min="3" max="3" width="26.81640625" style="40" bestFit="1" customWidth="1"/>
    <col min="4" max="7" width="15.6328125" style="40" customWidth="1"/>
    <col min="8" max="8" width="17.54296875" style="40" customWidth="1"/>
    <col min="9" max="9" width="17.90625" style="54" customWidth="1"/>
    <col min="10" max="10" width="10.81640625" style="40" hidden="1" customWidth="1"/>
    <col min="11" max="11" width="0.81640625" style="40" customWidth="1"/>
    <col min="12" max="12" width="0.36328125" style="40" customWidth="1"/>
    <col min="13" max="16384" width="9" style="40"/>
  </cols>
  <sheetData>
    <row r="1" spans="3:10" ht="11.25" customHeight="1" x14ac:dyDescent="0.2"/>
    <row r="2" spans="3:10" ht="18.75" customHeight="1" x14ac:dyDescent="0.2">
      <c r="C2" s="92" t="s">
        <v>158</v>
      </c>
      <c r="I2" s="53" t="s">
        <v>160</v>
      </c>
    </row>
    <row r="3" spans="3:10" s="43" customFormat="1" ht="17.399999999999999" customHeight="1" x14ac:dyDescent="0.2">
      <c r="C3" s="224" t="s">
        <v>53</v>
      </c>
      <c r="D3" s="225" t="s">
        <v>5</v>
      </c>
      <c r="E3" s="225" t="s">
        <v>3</v>
      </c>
      <c r="F3" s="225" t="s">
        <v>1</v>
      </c>
      <c r="G3" s="225" t="s">
        <v>2</v>
      </c>
      <c r="H3" s="222" t="s">
        <v>176</v>
      </c>
      <c r="I3" s="222" t="s">
        <v>54</v>
      </c>
      <c r="J3" s="64" t="s">
        <v>7</v>
      </c>
    </row>
    <row r="4" spans="3:10" s="65" customFormat="1" ht="17.399999999999999" customHeight="1" x14ac:dyDescent="0.2">
      <c r="C4" s="224"/>
      <c r="D4" s="223"/>
      <c r="E4" s="223"/>
      <c r="F4" s="223"/>
      <c r="G4" s="223"/>
      <c r="H4" s="223"/>
      <c r="I4" s="223"/>
      <c r="J4" s="66"/>
    </row>
    <row r="5" spans="3:10" s="43" customFormat="1" ht="35.15" customHeight="1" x14ac:dyDescent="0.2">
      <c r="C5" s="93" t="s">
        <v>218</v>
      </c>
      <c r="D5" s="94">
        <v>284402413</v>
      </c>
      <c r="E5" s="95">
        <v>0</v>
      </c>
      <c r="F5" s="95">
        <v>0</v>
      </c>
      <c r="G5" s="95">
        <v>0</v>
      </c>
      <c r="H5" s="169">
        <f>SUM(D5:G5)</f>
        <v>284402413</v>
      </c>
      <c r="I5" s="94">
        <v>284402413</v>
      </c>
      <c r="J5" s="67"/>
    </row>
    <row r="6" spans="3:10" s="43" customFormat="1" ht="35.15" customHeight="1" x14ac:dyDescent="0.2">
      <c r="C6" s="93" t="s">
        <v>219</v>
      </c>
      <c r="D6" s="94">
        <v>119495912</v>
      </c>
      <c r="E6" s="95">
        <v>0</v>
      </c>
      <c r="F6" s="95">
        <v>0</v>
      </c>
      <c r="G6" s="95">
        <v>0</v>
      </c>
      <c r="H6" s="169">
        <f t="shared" ref="H6:H12" si="0">SUM(D6:G6)</f>
        <v>119495912</v>
      </c>
      <c r="I6" s="94">
        <v>119495912</v>
      </c>
      <c r="J6" s="67"/>
    </row>
    <row r="7" spans="3:10" s="43" customFormat="1" ht="35.15" customHeight="1" x14ac:dyDescent="0.2">
      <c r="C7" s="93" t="s">
        <v>220</v>
      </c>
      <c r="D7" s="94">
        <v>6350259</v>
      </c>
      <c r="E7" s="95">
        <v>0</v>
      </c>
      <c r="F7" s="95">
        <v>0</v>
      </c>
      <c r="G7" s="95">
        <v>0</v>
      </c>
      <c r="H7" s="169">
        <f t="shared" si="0"/>
        <v>6350259</v>
      </c>
      <c r="I7" s="94">
        <v>6350259</v>
      </c>
      <c r="J7" s="67"/>
    </row>
    <row r="8" spans="3:10" s="43" customFormat="1" ht="35.15" customHeight="1" x14ac:dyDescent="0.2">
      <c r="C8" s="93" t="s">
        <v>221</v>
      </c>
      <c r="D8" s="94">
        <v>33849474</v>
      </c>
      <c r="E8" s="95">
        <v>0</v>
      </c>
      <c r="F8" s="95">
        <v>0</v>
      </c>
      <c r="G8" s="95">
        <v>0</v>
      </c>
      <c r="H8" s="169">
        <f t="shared" si="0"/>
        <v>33849474</v>
      </c>
      <c r="I8" s="94">
        <v>33849474</v>
      </c>
      <c r="J8" s="67"/>
    </row>
    <row r="9" spans="3:10" s="43" customFormat="1" ht="35.15" customHeight="1" x14ac:dyDescent="0.2">
      <c r="C9" s="93" t="s">
        <v>222</v>
      </c>
      <c r="D9" s="94">
        <v>23576</v>
      </c>
      <c r="E9" s="95">
        <v>0</v>
      </c>
      <c r="F9" s="95">
        <v>0</v>
      </c>
      <c r="G9" s="95">
        <v>0</v>
      </c>
      <c r="H9" s="169">
        <f t="shared" si="0"/>
        <v>23576</v>
      </c>
      <c r="I9" s="94">
        <v>23576</v>
      </c>
      <c r="J9" s="67"/>
    </row>
    <row r="10" spans="3:10" s="43" customFormat="1" ht="35.15" customHeight="1" x14ac:dyDescent="0.2">
      <c r="C10" s="93" t="s">
        <v>223</v>
      </c>
      <c r="D10" s="94">
        <v>22061891</v>
      </c>
      <c r="E10" s="95">
        <v>0</v>
      </c>
      <c r="F10" s="95">
        <v>0</v>
      </c>
      <c r="G10" s="95">
        <v>0</v>
      </c>
      <c r="H10" s="169">
        <f t="shared" si="0"/>
        <v>22061891</v>
      </c>
      <c r="I10" s="94">
        <v>22061891</v>
      </c>
      <c r="J10" s="67"/>
    </row>
    <row r="11" spans="3:10" s="43" customFormat="1" ht="35.15" customHeight="1" x14ac:dyDescent="0.2">
      <c r="C11" s="93" t="s">
        <v>224</v>
      </c>
      <c r="D11" s="94">
        <v>8304204</v>
      </c>
      <c r="E11" s="95">
        <v>0</v>
      </c>
      <c r="F11" s="95">
        <v>0</v>
      </c>
      <c r="G11" s="95">
        <v>0</v>
      </c>
      <c r="H11" s="169">
        <f t="shared" si="0"/>
        <v>8304204</v>
      </c>
      <c r="I11" s="94">
        <v>8304204</v>
      </c>
      <c r="J11" s="67"/>
    </row>
    <row r="12" spans="3:10" s="43" customFormat="1" ht="35.15" customHeight="1" x14ac:dyDescent="0.2">
      <c r="C12" s="93" t="s">
        <v>225</v>
      </c>
      <c r="D12" s="94">
        <v>3598435</v>
      </c>
      <c r="E12" s="95">
        <v>0</v>
      </c>
      <c r="F12" s="95">
        <v>0</v>
      </c>
      <c r="G12" s="95">
        <v>0</v>
      </c>
      <c r="H12" s="169">
        <f t="shared" si="0"/>
        <v>3598435</v>
      </c>
      <c r="I12" s="94">
        <v>3598435</v>
      </c>
      <c r="J12" s="67"/>
    </row>
    <row r="13" spans="3:10" s="43" customFormat="1" ht="35.15" customHeight="1" x14ac:dyDescent="0.2">
      <c r="C13" s="96" t="s">
        <v>7</v>
      </c>
      <c r="D13" s="94">
        <f t="shared" ref="D13:I13" si="1">SUM(D5:D12)</f>
        <v>478086164</v>
      </c>
      <c r="E13" s="94">
        <f>SUM(E5:E12)</f>
        <v>0</v>
      </c>
      <c r="F13" s="94">
        <f>SUM(F5:F12)</f>
        <v>0</v>
      </c>
      <c r="G13" s="94">
        <f>SUM(G5:G12)</f>
        <v>0</v>
      </c>
      <c r="H13" s="169">
        <f>SUM(H5:H12)</f>
        <v>478086164</v>
      </c>
      <c r="I13" s="94">
        <f t="shared" si="1"/>
        <v>478086164</v>
      </c>
      <c r="J13" s="67"/>
    </row>
    <row r="14" spans="3:10" s="43" customFormat="1" ht="5" customHeight="1" x14ac:dyDescent="0.2">
      <c r="C14" s="68"/>
      <c r="D14" s="69"/>
      <c r="E14" s="69"/>
      <c r="F14" s="69"/>
      <c r="G14" s="69"/>
      <c r="H14" s="69"/>
      <c r="I14" s="70"/>
      <c r="J14" s="71"/>
    </row>
    <row r="15" spans="3:10" ht="2" customHeight="1" x14ac:dyDescent="0.2"/>
  </sheetData>
  <mergeCells count="7">
    <mergeCell ref="I3:I4"/>
    <mergeCell ref="C3:C4"/>
    <mergeCell ref="D3:D4"/>
    <mergeCell ref="E3:E4"/>
    <mergeCell ref="F3:F4"/>
    <mergeCell ref="G3:G4"/>
    <mergeCell ref="H3:H4"/>
  </mergeCells>
  <phoneticPr fontId="6"/>
  <printOptions horizontalCentered="1"/>
  <pageMargins left="0.19685039370078741" right="0.19685039370078741" top="0.39370078740157483" bottom="0.15748031496062992" header="0.31496062992125984" footer="0.31496062992125984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9" tint="0.39997558519241921"/>
  </sheetPr>
  <dimension ref="C1:J15"/>
  <sheetViews>
    <sheetView view="pageBreakPreview" zoomScale="70" zoomScaleNormal="100" zoomScaleSheetLayoutView="70" workbookViewId="0">
      <selection activeCell="H41" sqref="H41"/>
    </sheetView>
  </sheetViews>
  <sheetFormatPr defaultColWidth="9" defaultRowHeight="13" x14ac:dyDescent="0.2"/>
  <cols>
    <col min="1" max="1" width="13.08984375" style="40" bestFit="1" customWidth="1"/>
    <col min="2" max="2" width="5.6328125" style="40" customWidth="1"/>
    <col min="3" max="3" width="26.81640625" style="40" bestFit="1" customWidth="1"/>
    <col min="4" max="7" width="15.6328125" style="40" customWidth="1"/>
    <col min="8" max="8" width="17.453125" style="40" customWidth="1"/>
    <col min="9" max="9" width="18.6328125" style="54" bestFit="1" customWidth="1"/>
    <col min="10" max="10" width="10.81640625" style="40" hidden="1" customWidth="1"/>
    <col min="11" max="11" width="0.81640625" style="40" customWidth="1"/>
    <col min="12" max="12" width="0.36328125" style="40" customWidth="1"/>
    <col min="13" max="16384" width="9" style="40"/>
  </cols>
  <sheetData>
    <row r="1" spans="3:10" ht="11.25" customHeight="1" x14ac:dyDescent="0.2"/>
    <row r="2" spans="3:10" ht="18.75" customHeight="1" x14ac:dyDescent="0.2">
      <c r="C2" s="92" t="s">
        <v>158</v>
      </c>
      <c r="I2" s="53" t="s">
        <v>169</v>
      </c>
    </row>
    <row r="3" spans="3:10" s="43" customFormat="1" ht="17.399999999999999" customHeight="1" x14ac:dyDescent="0.2">
      <c r="C3" s="224" t="s">
        <v>53</v>
      </c>
      <c r="D3" s="225" t="s">
        <v>5</v>
      </c>
      <c r="E3" s="225" t="s">
        <v>3</v>
      </c>
      <c r="F3" s="225" t="s">
        <v>1</v>
      </c>
      <c r="G3" s="225" t="s">
        <v>2</v>
      </c>
      <c r="H3" s="222" t="s">
        <v>176</v>
      </c>
      <c r="I3" s="222" t="s">
        <v>54</v>
      </c>
      <c r="J3" s="64" t="s">
        <v>7</v>
      </c>
    </row>
    <row r="4" spans="3:10" s="65" customFormat="1" ht="17.399999999999999" customHeight="1" x14ac:dyDescent="0.2">
      <c r="C4" s="224"/>
      <c r="D4" s="223"/>
      <c r="E4" s="223"/>
      <c r="F4" s="223"/>
      <c r="G4" s="223"/>
      <c r="H4" s="223"/>
      <c r="I4" s="223"/>
      <c r="J4" s="66"/>
    </row>
    <row r="5" spans="3:10" s="43" customFormat="1" ht="35.15" customHeight="1" x14ac:dyDescent="0.2">
      <c r="C5" s="93" t="str">
        <f>基金!C5</f>
        <v>財政調整基金</v>
      </c>
      <c r="D5" s="94">
        <f>ROUND(基金!D5/1000,0)</f>
        <v>284402</v>
      </c>
      <c r="E5" s="94">
        <f>ROUND(基金!E5/1000,0)</f>
        <v>0</v>
      </c>
      <c r="F5" s="94">
        <f>ROUND(基金!F5/1000,0)</f>
        <v>0</v>
      </c>
      <c r="G5" s="94">
        <f>ROUND(基金!G5/1000,0)</f>
        <v>0</v>
      </c>
      <c r="H5" s="94">
        <f>ROUND(基金!H5/1000,0)</f>
        <v>284402</v>
      </c>
      <c r="I5" s="94">
        <f>ROUND(基金!I5/1000,0)</f>
        <v>284402</v>
      </c>
      <c r="J5" s="67"/>
    </row>
    <row r="6" spans="3:10" s="43" customFormat="1" ht="35.15" customHeight="1" x14ac:dyDescent="0.2">
      <c r="C6" s="93" t="str">
        <f>基金!C6</f>
        <v>減債基金</v>
      </c>
      <c r="D6" s="94">
        <f>ROUND(基金!D6/1000,0)</f>
        <v>119496</v>
      </c>
      <c r="E6" s="94">
        <f>ROUND(基金!E6/1000,0)</f>
        <v>0</v>
      </c>
      <c r="F6" s="94">
        <f>ROUND(基金!F6/1000,0)</f>
        <v>0</v>
      </c>
      <c r="G6" s="94">
        <f>ROUND(基金!G6/1000,0)</f>
        <v>0</v>
      </c>
      <c r="H6" s="94">
        <f>ROUND(基金!H6/1000,0)</f>
        <v>119496</v>
      </c>
      <c r="I6" s="94">
        <f>ROUND(基金!I6/1000,0)</f>
        <v>119496</v>
      </c>
      <c r="J6" s="67"/>
    </row>
    <row r="7" spans="3:10" s="43" customFormat="1" ht="35.15" customHeight="1" x14ac:dyDescent="0.2">
      <c r="C7" s="93" t="str">
        <f>基金!C7</f>
        <v>ふるさと水と土保全対策基金</v>
      </c>
      <c r="D7" s="94">
        <f>ROUND(基金!D7/1000,0)</f>
        <v>6350</v>
      </c>
      <c r="E7" s="94">
        <f>ROUND(基金!E7/1000,0)</f>
        <v>0</v>
      </c>
      <c r="F7" s="94">
        <f>ROUND(基金!F7/1000,0)</f>
        <v>0</v>
      </c>
      <c r="G7" s="94">
        <f>ROUND(基金!G7/1000,0)</f>
        <v>0</v>
      </c>
      <c r="H7" s="94">
        <f>ROUND(基金!H7/1000,0)</f>
        <v>6350</v>
      </c>
      <c r="I7" s="94">
        <f>ROUND(基金!I7/1000,0)</f>
        <v>6350</v>
      </c>
      <c r="J7" s="67"/>
    </row>
    <row r="8" spans="3:10" s="43" customFormat="1" ht="35.15" customHeight="1" x14ac:dyDescent="0.2">
      <c r="C8" s="93" t="str">
        <f>基金!C8</f>
        <v>ふるさと知夫里島基金</v>
      </c>
      <c r="D8" s="94">
        <f>ROUND(基金!D8/1000,0)</f>
        <v>33849</v>
      </c>
      <c r="E8" s="94">
        <f>ROUND(基金!E8/1000,0)</f>
        <v>0</v>
      </c>
      <c r="F8" s="94">
        <f>ROUND(基金!F8/1000,0)</f>
        <v>0</v>
      </c>
      <c r="G8" s="94">
        <f>ROUND(基金!G8/1000,0)</f>
        <v>0</v>
      </c>
      <c r="H8" s="94">
        <f>ROUND(基金!H8/1000,0)</f>
        <v>33849</v>
      </c>
      <c r="I8" s="94">
        <f>ROUND(基金!I8/1000,0)</f>
        <v>33849</v>
      </c>
      <c r="J8" s="67"/>
    </row>
    <row r="9" spans="3:10" s="43" customFormat="1" ht="35.15" customHeight="1" x14ac:dyDescent="0.2">
      <c r="C9" s="93" t="str">
        <f>基金!C9</f>
        <v>隠岐島前病院整備事業基金</v>
      </c>
      <c r="D9" s="94">
        <f>ROUND(基金!D9/1000,0)</f>
        <v>24</v>
      </c>
      <c r="E9" s="94">
        <f>ROUND(基金!E9/1000,0)</f>
        <v>0</v>
      </c>
      <c r="F9" s="94">
        <f>ROUND(基金!F9/1000,0)</f>
        <v>0</v>
      </c>
      <c r="G9" s="94">
        <f>ROUND(基金!G9/1000,0)</f>
        <v>0</v>
      </c>
      <c r="H9" s="94">
        <f>ROUND(基金!H9/1000,0)</f>
        <v>24</v>
      </c>
      <c r="I9" s="94">
        <f>ROUND(基金!I9/1000,0)</f>
        <v>24</v>
      </c>
      <c r="J9" s="67"/>
    </row>
    <row r="10" spans="3:10" s="43" customFormat="1" ht="35.15" customHeight="1" x14ac:dyDescent="0.2">
      <c r="C10" s="93" t="str">
        <f>基金!C10</f>
        <v>庁舎等整備資金</v>
      </c>
      <c r="D10" s="94">
        <f>ROUND(基金!D10/1000,0)</f>
        <v>22062</v>
      </c>
      <c r="E10" s="94">
        <f>ROUND(基金!E10/1000,0)</f>
        <v>0</v>
      </c>
      <c r="F10" s="94">
        <f>ROUND(基金!F10/1000,0)</f>
        <v>0</v>
      </c>
      <c r="G10" s="94">
        <f>ROUND(基金!G10/1000,0)</f>
        <v>0</v>
      </c>
      <c r="H10" s="94">
        <f>ROUND(基金!H10/1000,0)</f>
        <v>22062</v>
      </c>
      <c r="I10" s="94">
        <f>ROUND(基金!I10/1000,0)</f>
        <v>22062</v>
      </c>
      <c r="J10" s="67"/>
    </row>
    <row r="11" spans="3:10" s="43" customFormat="1" ht="35.15" customHeight="1" x14ac:dyDescent="0.2">
      <c r="C11" s="93" t="str">
        <f>基金!C11</f>
        <v>ジオパーク拠点施設整備基金</v>
      </c>
      <c r="D11" s="94">
        <f>ROUND(基金!D11/1000,0)</f>
        <v>8304</v>
      </c>
      <c r="E11" s="94">
        <f>ROUND(基金!E11/1000,0)</f>
        <v>0</v>
      </c>
      <c r="F11" s="94">
        <f>ROUND(基金!F11/1000,0)</f>
        <v>0</v>
      </c>
      <c r="G11" s="94">
        <f>ROUND(基金!G11/1000,0)</f>
        <v>0</v>
      </c>
      <c r="H11" s="94">
        <f>ROUND(基金!H11/1000,0)</f>
        <v>8304</v>
      </c>
      <c r="I11" s="94">
        <f>ROUND(基金!I11/1000,0)</f>
        <v>8304</v>
      </c>
      <c r="J11" s="67"/>
    </row>
    <row r="12" spans="3:10" s="43" customFormat="1" ht="35.15" customHeight="1" x14ac:dyDescent="0.2">
      <c r="C12" s="93" t="str">
        <f>基金!C12</f>
        <v>森林環境整備基金</v>
      </c>
      <c r="D12" s="94">
        <f>ROUND(基金!D12/1000,0)</f>
        <v>3598</v>
      </c>
      <c r="E12" s="94">
        <f>ROUND(基金!E12/1000,0)</f>
        <v>0</v>
      </c>
      <c r="F12" s="94">
        <f>ROUND(基金!F12/1000,0)</f>
        <v>0</v>
      </c>
      <c r="G12" s="94">
        <f>ROUND(基金!G12/1000,0)</f>
        <v>0</v>
      </c>
      <c r="H12" s="94">
        <f>ROUND(基金!H12/1000,0)</f>
        <v>3598</v>
      </c>
      <c r="I12" s="94">
        <f>ROUND(基金!I12/1000,0)</f>
        <v>3598</v>
      </c>
      <c r="J12" s="67"/>
    </row>
    <row r="13" spans="3:10" s="43" customFormat="1" ht="35.15" customHeight="1" x14ac:dyDescent="0.2">
      <c r="C13" s="96" t="s">
        <v>7</v>
      </c>
      <c r="D13" s="94">
        <f>ROUND(基金!D13/1000,0)</f>
        <v>478086</v>
      </c>
      <c r="E13" s="94">
        <f>ROUND(基金!E13/1000,0)</f>
        <v>0</v>
      </c>
      <c r="F13" s="94">
        <f>ROUND(基金!F13/1000,0)</f>
        <v>0</v>
      </c>
      <c r="G13" s="94">
        <f>ROUND(基金!G13/1000,0)</f>
        <v>0</v>
      </c>
      <c r="H13" s="94">
        <f>ROUND(基金!H13/1000,0)</f>
        <v>478086</v>
      </c>
      <c r="I13" s="94">
        <f>ROUND(基金!I13/1000,0)</f>
        <v>478086</v>
      </c>
      <c r="J13" s="67"/>
    </row>
    <row r="14" spans="3:10" s="43" customFormat="1" ht="5" customHeight="1" x14ac:dyDescent="0.2">
      <c r="C14" s="68"/>
      <c r="D14" s="69"/>
      <c r="E14" s="69"/>
      <c r="F14" s="69"/>
      <c r="G14" s="69"/>
      <c r="H14" s="69"/>
      <c r="I14" s="70"/>
      <c r="J14" s="71"/>
    </row>
    <row r="15" spans="3:10" ht="2" customHeight="1" x14ac:dyDescent="0.2"/>
  </sheetData>
  <mergeCells count="7">
    <mergeCell ref="I3:I4"/>
    <mergeCell ref="C3:C4"/>
    <mergeCell ref="D3:D4"/>
    <mergeCell ref="E3:E4"/>
    <mergeCell ref="F3:F4"/>
    <mergeCell ref="G3:G4"/>
    <mergeCell ref="H3:H4"/>
  </mergeCells>
  <phoneticPr fontId="6"/>
  <printOptions horizontalCentered="1"/>
  <pageMargins left="0.19685039370078741" right="0.19685039370078741" top="0.39370078740157483" bottom="0.15748031496062992" header="0.31496062992125984" footer="0.31496062992125984"/>
  <pageSetup paperSize="9"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K9"/>
  <sheetViews>
    <sheetView view="pageBreakPreview" zoomScale="70" zoomScaleNormal="100" zoomScaleSheetLayoutView="70" workbookViewId="0">
      <selection activeCell="C5" sqref="C5"/>
    </sheetView>
  </sheetViews>
  <sheetFormatPr defaultColWidth="9" defaultRowHeight="13" x14ac:dyDescent="0.2"/>
  <cols>
    <col min="1" max="1" width="0.90625" style="40" customWidth="1"/>
    <col min="2" max="2" width="29.6328125" style="40" bestFit="1" customWidth="1"/>
    <col min="3" max="3" width="17.90625" style="40" bestFit="1" customWidth="1"/>
    <col min="4" max="4" width="14.6328125" style="40" customWidth="1"/>
    <col min="5" max="5" width="17.1796875" style="40" bestFit="1" customWidth="1"/>
    <col min="6" max="7" width="14.6328125" style="40" customWidth="1"/>
    <col min="8" max="8" width="0.90625" style="40" customWidth="1"/>
    <col min="9" max="9" width="13.08984375" style="40" customWidth="1"/>
    <col min="10" max="16384" width="9" style="40"/>
  </cols>
  <sheetData>
    <row r="1" spans="2:11" ht="19.5" customHeight="1" x14ac:dyDescent="0.2">
      <c r="B1" s="99" t="s">
        <v>159</v>
      </c>
      <c r="C1" s="63"/>
      <c r="D1" s="63"/>
      <c r="E1" s="63"/>
      <c r="F1" s="63"/>
      <c r="G1" s="63" t="s">
        <v>162</v>
      </c>
      <c r="H1" s="52"/>
      <c r="I1" s="52"/>
      <c r="J1" s="52"/>
      <c r="K1" s="52"/>
    </row>
    <row r="2" spans="2:11" s="43" customFormat="1" ht="21" customHeight="1" x14ac:dyDescent="0.2">
      <c r="B2" s="222" t="s">
        <v>55</v>
      </c>
      <c r="C2" s="227" t="s">
        <v>4</v>
      </c>
      <c r="D2" s="228"/>
      <c r="E2" s="227" t="s">
        <v>6</v>
      </c>
      <c r="F2" s="228"/>
      <c r="G2" s="222" t="s">
        <v>56</v>
      </c>
    </row>
    <row r="3" spans="2:11" s="43" customFormat="1" ht="33" customHeight="1" x14ac:dyDescent="0.2">
      <c r="B3" s="226"/>
      <c r="C3" s="177" t="s">
        <v>57</v>
      </c>
      <c r="D3" s="177" t="s">
        <v>58</v>
      </c>
      <c r="E3" s="177" t="s">
        <v>57</v>
      </c>
      <c r="F3" s="177" t="s">
        <v>58</v>
      </c>
      <c r="G3" s="226"/>
    </row>
    <row r="4" spans="2:11" s="43" customFormat="1" ht="20.149999999999999" customHeight="1" x14ac:dyDescent="0.2">
      <c r="B4" s="101" t="s">
        <v>59</v>
      </c>
      <c r="C4" s="76"/>
      <c r="D4" s="76"/>
      <c r="E4" s="76"/>
      <c r="F4" s="76"/>
      <c r="G4" s="76"/>
    </row>
    <row r="5" spans="2:11" s="43" customFormat="1" ht="20.149999999999999" customHeight="1" x14ac:dyDescent="0.2">
      <c r="B5" s="101" t="s">
        <v>193</v>
      </c>
      <c r="C5" s="76">
        <v>22970000</v>
      </c>
      <c r="D5" s="81">
        <v>0</v>
      </c>
      <c r="E5" s="76">
        <v>1320000</v>
      </c>
      <c r="F5" s="81">
        <v>0</v>
      </c>
      <c r="G5" s="76">
        <f>C5+E5</f>
        <v>24290000</v>
      </c>
    </row>
    <row r="6" spans="2:11" s="43" customFormat="1" ht="20.149999999999999" customHeight="1" x14ac:dyDescent="0.2">
      <c r="B6" s="102" t="s">
        <v>7</v>
      </c>
      <c r="C6" s="168">
        <f>SUM(C4:C5)</f>
        <v>22970000</v>
      </c>
      <c r="D6" s="168">
        <f>SUM(D4:D5)</f>
        <v>0</v>
      </c>
      <c r="E6" s="168">
        <f>SUM(E4:E5)</f>
        <v>1320000</v>
      </c>
      <c r="F6" s="76">
        <f>SUM(F4:F5)</f>
        <v>0</v>
      </c>
      <c r="G6" s="76">
        <f>SUM(G4:G5)</f>
        <v>24290000</v>
      </c>
    </row>
    <row r="7" spans="2:11" ht="3.75" customHeight="1" x14ac:dyDescent="0.2">
      <c r="B7" s="59"/>
      <c r="C7" s="60"/>
      <c r="D7" s="60"/>
      <c r="E7" s="60"/>
      <c r="F7" s="60"/>
      <c r="G7" s="60"/>
      <c r="H7" s="41"/>
      <c r="I7" s="41"/>
      <c r="J7" s="41"/>
      <c r="K7" s="61"/>
    </row>
    <row r="8" spans="2:11" x14ac:dyDescent="0.2">
      <c r="C8" s="41"/>
      <c r="D8" s="41"/>
      <c r="E8" s="41"/>
      <c r="F8" s="41"/>
      <c r="G8" s="41"/>
      <c r="H8" s="41"/>
      <c r="I8" s="41"/>
    </row>
    <row r="9" spans="2:11" x14ac:dyDescent="0.2">
      <c r="C9" s="62"/>
      <c r="D9" s="62"/>
      <c r="E9" s="62"/>
      <c r="F9" s="62"/>
      <c r="G9" s="62"/>
      <c r="H9" s="62"/>
      <c r="I9" s="62"/>
    </row>
  </sheetData>
  <mergeCells count="4">
    <mergeCell ref="B2:B3"/>
    <mergeCell ref="C2:D2"/>
    <mergeCell ref="E2:F2"/>
    <mergeCell ref="G2:G3"/>
  </mergeCells>
  <phoneticPr fontId="6"/>
  <printOptions horizontalCentered="1"/>
  <pageMargins left="0.23622047244094491" right="1.9685039370078741" top="0.59055118110236227" bottom="0.74803149606299213" header="0.31496062992125984" footer="0.31496062992125984"/>
  <pageSetup paperSize="9" scale="9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9" tint="0.39997558519241921"/>
  </sheetPr>
  <dimension ref="B1:K9"/>
  <sheetViews>
    <sheetView view="pageBreakPreview" zoomScale="70" zoomScaleNormal="100" zoomScaleSheetLayoutView="70" workbookViewId="0">
      <selection activeCell="B18" sqref="B18"/>
    </sheetView>
  </sheetViews>
  <sheetFormatPr defaultColWidth="9" defaultRowHeight="13" x14ac:dyDescent="0.2"/>
  <cols>
    <col min="1" max="1" width="0.90625" style="40" customWidth="1"/>
    <col min="2" max="2" width="31" style="40" bestFit="1" customWidth="1"/>
    <col min="3" max="3" width="16.90625" style="40" customWidth="1"/>
    <col min="4" max="4" width="14.6328125" style="40" customWidth="1"/>
    <col min="5" max="5" width="17" style="40" customWidth="1"/>
    <col min="6" max="7" width="14.6328125" style="40" customWidth="1"/>
    <col min="8" max="8" width="0.90625" style="40" customWidth="1"/>
    <col min="9" max="9" width="13.08984375" style="40" customWidth="1"/>
    <col min="10" max="16384" width="9" style="40"/>
  </cols>
  <sheetData>
    <row r="1" spans="2:11" ht="19.5" customHeight="1" x14ac:dyDescent="0.2">
      <c r="B1" s="99" t="s">
        <v>159</v>
      </c>
      <c r="C1" s="63"/>
      <c r="D1" s="63"/>
      <c r="E1" s="63"/>
      <c r="F1" s="63"/>
      <c r="G1" s="63" t="s">
        <v>167</v>
      </c>
      <c r="H1" s="52"/>
      <c r="I1" s="52"/>
      <c r="J1" s="52"/>
      <c r="K1" s="52"/>
    </row>
    <row r="2" spans="2:11" s="43" customFormat="1" ht="21" customHeight="1" x14ac:dyDescent="0.2">
      <c r="B2" s="222" t="s">
        <v>55</v>
      </c>
      <c r="C2" s="227" t="s">
        <v>4</v>
      </c>
      <c r="D2" s="228"/>
      <c r="E2" s="227" t="s">
        <v>6</v>
      </c>
      <c r="F2" s="228"/>
      <c r="G2" s="222" t="s">
        <v>56</v>
      </c>
    </row>
    <row r="3" spans="2:11" s="43" customFormat="1" ht="28.25" customHeight="1" x14ac:dyDescent="0.2">
      <c r="B3" s="226"/>
      <c r="C3" s="177" t="s">
        <v>57</v>
      </c>
      <c r="D3" s="177" t="s">
        <v>58</v>
      </c>
      <c r="E3" s="177" t="s">
        <v>57</v>
      </c>
      <c r="F3" s="177" t="s">
        <v>58</v>
      </c>
      <c r="G3" s="226"/>
    </row>
    <row r="4" spans="2:11" s="43" customFormat="1" ht="20.149999999999999" customHeight="1" x14ac:dyDescent="0.2">
      <c r="B4" s="101" t="s">
        <v>59</v>
      </c>
      <c r="C4" s="100"/>
      <c r="D4" s="100"/>
      <c r="E4" s="100"/>
      <c r="F4" s="100"/>
      <c r="G4" s="100"/>
    </row>
    <row r="5" spans="2:11" s="43" customFormat="1" ht="20.149999999999999" customHeight="1" x14ac:dyDescent="0.2">
      <c r="B5" s="101" t="str">
        <f>貸付金!B5</f>
        <v>　奨学資金</v>
      </c>
      <c r="C5" s="100">
        <f>ROUND(貸付金!C5/1000,0)</f>
        <v>22970</v>
      </c>
      <c r="D5" s="100">
        <f>ROUND(貸付金!D5/1000,0)</f>
        <v>0</v>
      </c>
      <c r="E5" s="100">
        <f>ROUND(貸付金!E5/1000,0)</f>
        <v>1320</v>
      </c>
      <c r="F5" s="100">
        <f>ROUND(貸付金!F5/1000,0)</f>
        <v>0</v>
      </c>
      <c r="G5" s="100">
        <f>ROUND(貸付金!G5/1000,0)</f>
        <v>24290</v>
      </c>
    </row>
    <row r="6" spans="2:11" s="43" customFormat="1" ht="20.149999999999999" customHeight="1" x14ac:dyDescent="0.2">
      <c r="B6" s="102" t="s">
        <v>7</v>
      </c>
      <c r="C6" s="100">
        <f>ROUND(貸付金!C6/1000,0)</f>
        <v>22970</v>
      </c>
      <c r="D6" s="100">
        <f>ROUND(貸付金!D6/1000,0)</f>
        <v>0</v>
      </c>
      <c r="E6" s="100">
        <f>ROUND(貸付金!E6/1000,0)</f>
        <v>1320</v>
      </c>
      <c r="F6" s="100">
        <f>ROUND(貸付金!F6/1000,0)</f>
        <v>0</v>
      </c>
      <c r="G6" s="100">
        <f>ROUND(貸付金!G6/1000,0)</f>
        <v>24290</v>
      </c>
    </row>
    <row r="7" spans="2:11" ht="3.75" customHeight="1" x14ac:dyDescent="0.2">
      <c r="B7" s="59"/>
      <c r="C7" s="60"/>
      <c r="D7" s="60"/>
      <c r="E7" s="60"/>
      <c r="F7" s="60"/>
      <c r="G7" s="60"/>
      <c r="H7" s="41"/>
      <c r="I7" s="41"/>
      <c r="J7" s="41"/>
      <c r="K7" s="61"/>
    </row>
    <row r="8" spans="2:11" x14ac:dyDescent="0.2">
      <c r="C8" s="41"/>
      <c r="D8" s="41"/>
      <c r="E8" s="41"/>
      <c r="F8" s="41"/>
      <c r="G8" s="41"/>
      <c r="H8" s="41"/>
      <c r="I8" s="41"/>
    </row>
    <row r="9" spans="2:11" x14ac:dyDescent="0.2">
      <c r="C9" s="62"/>
      <c r="D9" s="62"/>
      <c r="E9" s="62"/>
      <c r="F9" s="62"/>
      <c r="G9" s="62"/>
      <c r="H9" s="62"/>
      <c r="I9" s="62"/>
    </row>
  </sheetData>
  <mergeCells count="4">
    <mergeCell ref="B2:B3"/>
    <mergeCell ref="C2:D2"/>
    <mergeCell ref="E2:F2"/>
    <mergeCell ref="G2:G3"/>
  </mergeCells>
  <phoneticPr fontId="6"/>
  <printOptions horizontalCentered="1"/>
  <pageMargins left="0.23622047244094491" right="1.9685039370078741" top="0.59055118110236227" bottom="0.74803149606299213" header="0.31496062992125984" footer="0.31496062992125984"/>
  <pageSetup paperSize="9" scale="9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C1:I17"/>
  <sheetViews>
    <sheetView view="pageBreakPreview" zoomScaleNormal="80" zoomScaleSheetLayoutView="100" workbookViewId="0">
      <selection activeCell="D12" sqref="D12"/>
    </sheetView>
  </sheetViews>
  <sheetFormatPr defaultColWidth="9" defaultRowHeight="13" x14ac:dyDescent="0.2"/>
  <cols>
    <col min="1" max="1" width="19.453125" style="40" bestFit="1" customWidth="1"/>
    <col min="2" max="2" width="1" style="40" customWidth="1"/>
    <col min="3" max="3" width="26.08984375" style="40" bestFit="1" customWidth="1"/>
    <col min="4" max="4" width="18.6328125" style="40" customWidth="1"/>
    <col min="5" max="5" width="21" style="40" customWidth="1"/>
    <col min="6" max="6" width="3.453125" style="40" customWidth="1"/>
    <col min="7" max="7" width="26.08984375" style="40" bestFit="1" customWidth="1"/>
    <col min="8" max="8" width="18.6328125" style="40" customWidth="1"/>
    <col min="9" max="9" width="19.6328125" style="40" customWidth="1"/>
    <col min="10" max="10" width="11.36328125" style="40" customWidth="1"/>
    <col min="11" max="16384" width="9" style="40"/>
  </cols>
  <sheetData>
    <row r="1" spans="3:9" ht="11.25" customHeight="1" x14ac:dyDescent="0.2"/>
    <row r="2" spans="3:9" ht="19.5" customHeight="1" x14ac:dyDescent="0.2">
      <c r="C2" s="103" t="s">
        <v>60</v>
      </c>
      <c r="D2" s="52"/>
      <c r="E2" s="53" t="s">
        <v>162</v>
      </c>
      <c r="F2" s="52"/>
      <c r="G2" s="104" t="s">
        <v>61</v>
      </c>
      <c r="H2" s="52"/>
      <c r="I2" s="53" t="s">
        <v>162</v>
      </c>
    </row>
    <row r="3" spans="3:9" s="43" customFormat="1" ht="30" customHeight="1" x14ac:dyDescent="0.2">
      <c r="C3" s="177" t="s">
        <v>55</v>
      </c>
      <c r="D3" s="177" t="s">
        <v>62</v>
      </c>
      <c r="E3" s="177" t="s">
        <v>63</v>
      </c>
      <c r="G3" s="177" t="s">
        <v>55</v>
      </c>
      <c r="H3" s="177" t="s">
        <v>62</v>
      </c>
      <c r="I3" s="177" t="s">
        <v>63</v>
      </c>
    </row>
    <row r="4" spans="3:9" s="43" customFormat="1" ht="16.25" customHeight="1" x14ac:dyDescent="0.2">
      <c r="C4" s="64" t="s">
        <v>64</v>
      </c>
      <c r="D4" s="105"/>
      <c r="E4" s="105"/>
      <c r="F4" s="80"/>
      <c r="G4" s="105" t="s">
        <v>64</v>
      </c>
      <c r="H4" s="105"/>
      <c r="I4" s="105"/>
    </row>
    <row r="5" spans="3:9" s="43" customFormat="1" ht="21" customHeight="1" x14ac:dyDescent="0.2">
      <c r="C5" s="166" t="s">
        <v>59</v>
      </c>
      <c r="D5" s="107"/>
      <c r="E5" s="107"/>
      <c r="F5" s="106"/>
      <c r="G5" s="167" t="s">
        <v>59</v>
      </c>
      <c r="H5" s="107"/>
      <c r="I5" s="107"/>
    </row>
    <row r="6" spans="3:9" s="43" customFormat="1" ht="21" customHeight="1" x14ac:dyDescent="0.2">
      <c r="C6" s="93" t="s">
        <v>199</v>
      </c>
      <c r="D6" s="76">
        <v>0</v>
      </c>
      <c r="E6" s="81">
        <v>0</v>
      </c>
      <c r="F6" s="106"/>
      <c r="G6" s="93" t="s">
        <v>199</v>
      </c>
      <c r="H6" s="76">
        <v>0</v>
      </c>
      <c r="I6" s="81">
        <v>0</v>
      </c>
    </row>
    <row r="7" spans="3:9" s="43" customFormat="1" ht="21" customHeight="1" thickBot="1" x14ac:dyDescent="0.25">
      <c r="C7" s="108" t="s">
        <v>65</v>
      </c>
      <c r="D7" s="109">
        <f>SUM(D4:D6)</f>
        <v>0</v>
      </c>
      <c r="E7" s="110">
        <f>SUM(E4:E6)</f>
        <v>0</v>
      </c>
      <c r="F7" s="106"/>
      <c r="G7" s="111" t="s">
        <v>65</v>
      </c>
      <c r="H7" s="109">
        <f t="shared" ref="H7:I7" si="0">SUM(H4:H6)</f>
        <v>0</v>
      </c>
      <c r="I7" s="110">
        <f t="shared" si="0"/>
        <v>0</v>
      </c>
    </row>
    <row r="8" spans="3:9" s="43" customFormat="1" ht="16.25" customHeight="1" thickTop="1" x14ac:dyDescent="0.2">
      <c r="C8" s="112" t="s">
        <v>66</v>
      </c>
      <c r="D8" s="113"/>
      <c r="E8" s="113"/>
      <c r="F8" s="106"/>
      <c r="G8" s="113" t="s">
        <v>66</v>
      </c>
      <c r="H8" s="113"/>
      <c r="I8" s="113"/>
    </row>
    <row r="9" spans="3:9" s="43" customFormat="1" ht="16.25" customHeight="1" x14ac:dyDescent="0.2">
      <c r="C9" s="66" t="s">
        <v>67</v>
      </c>
      <c r="D9" s="107"/>
      <c r="E9" s="107"/>
      <c r="F9" s="106"/>
      <c r="G9" s="107" t="s">
        <v>67</v>
      </c>
      <c r="H9" s="107"/>
      <c r="I9" s="107"/>
    </row>
    <row r="10" spans="3:9" s="43" customFormat="1" ht="21" customHeight="1" x14ac:dyDescent="0.2">
      <c r="C10" s="66" t="s">
        <v>198</v>
      </c>
      <c r="D10" s="107">
        <v>197487</v>
      </c>
      <c r="E10" s="76">
        <v>0</v>
      </c>
      <c r="F10" s="106"/>
      <c r="G10" s="66" t="s">
        <v>198</v>
      </c>
      <c r="H10" s="107">
        <v>171310</v>
      </c>
      <c r="I10" s="107">
        <v>0</v>
      </c>
    </row>
    <row r="11" spans="3:9" s="43" customFormat="1" ht="21" customHeight="1" x14ac:dyDescent="0.2">
      <c r="C11" s="76" t="s">
        <v>178</v>
      </c>
      <c r="D11" s="76">
        <v>67900</v>
      </c>
      <c r="E11" s="76">
        <v>0</v>
      </c>
      <c r="F11" s="106"/>
      <c r="G11" s="76" t="s">
        <v>178</v>
      </c>
      <c r="H11" s="76">
        <v>160900</v>
      </c>
      <c r="I11" s="76">
        <v>0</v>
      </c>
    </row>
    <row r="12" spans="3:9" s="43" customFormat="1" ht="21" customHeight="1" thickBot="1" x14ac:dyDescent="0.25">
      <c r="C12" s="108" t="s">
        <v>65</v>
      </c>
      <c r="D12" s="109">
        <f>SUM(D8:D11)</f>
        <v>265387</v>
      </c>
      <c r="E12" s="109">
        <f>SUM(E8:E11)</f>
        <v>0</v>
      </c>
      <c r="F12" s="106"/>
      <c r="G12" s="111" t="s">
        <v>65</v>
      </c>
      <c r="H12" s="109">
        <f>SUM(H8:H11)</f>
        <v>332210</v>
      </c>
      <c r="I12" s="109">
        <f>SUM(I8:I11)</f>
        <v>0</v>
      </c>
    </row>
    <row r="13" spans="3:9" s="43" customFormat="1" ht="21" customHeight="1" thickTop="1" x14ac:dyDescent="0.2">
      <c r="C13" s="114" t="s">
        <v>7</v>
      </c>
      <c r="D13" s="107">
        <f>D7+D12</f>
        <v>265387</v>
      </c>
      <c r="E13" s="107">
        <f>E7+E12</f>
        <v>0</v>
      </c>
      <c r="F13" s="106"/>
      <c r="G13" s="115" t="s">
        <v>7</v>
      </c>
      <c r="H13" s="107">
        <f>H7+H12</f>
        <v>332210</v>
      </c>
      <c r="I13" s="107">
        <f>I7+I12</f>
        <v>0</v>
      </c>
    </row>
    <row r="14" spans="3:9" s="43" customFormat="1" ht="21" customHeight="1" x14ac:dyDescent="0.2">
      <c r="C14" s="56"/>
      <c r="D14" s="57"/>
      <c r="E14" s="57"/>
      <c r="F14" s="55"/>
      <c r="G14" s="58"/>
      <c r="H14" s="57"/>
      <c r="I14" s="57"/>
    </row>
    <row r="15" spans="3:9" ht="6.75" customHeight="1" x14ac:dyDescent="0.2">
      <c r="C15" s="59"/>
      <c r="D15" s="60"/>
      <c r="E15" s="60"/>
      <c r="F15" s="41"/>
      <c r="G15" s="41"/>
      <c r="H15" s="41"/>
      <c r="I15" s="61"/>
    </row>
    <row r="16" spans="3:9" ht="18.75" customHeight="1" x14ac:dyDescent="0.2">
      <c r="D16" s="41"/>
      <c r="E16" s="41"/>
      <c r="F16" s="41"/>
      <c r="G16" s="41"/>
      <c r="H16" s="41"/>
      <c r="I16" s="61"/>
    </row>
    <row r="17" spans="4:7" x14ac:dyDescent="0.2">
      <c r="D17" s="62"/>
      <c r="E17" s="62"/>
      <c r="F17" s="62"/>
      <c r="G17" s="62"/>
    </row>
  </sheetData>
  <phoneticPr fontId="6"/>
  <pageMargins left="0.59055118110236227" right="0.11811023622047245" top="0.47244094488188981" bottom="0.59055118110236227" header="0.31496062992125984" footer="0.31496062992125984"/>
  <pageSetup paperSize="9" scale="105" orientation="landscape" r:id="rId1"/>
  <rowBreaks count="1" manualBreakCount="1">
    <brk id="14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26</vt:i4>
      </vt:variant>
    </vt:vector>
  </HeadingPairs>
  <TitlesOfParts>
    <vt:vector size="50" baseType="lpstr">
      <vt:lpstr>有形固定資産</vt:lpstr>
      <vt:lpstr>有形固定資産（千円）</vt:lpstr>
      <vt:lpstr>投資及び出資金の明細</vt:lpstr>
      <vt:lpstr>投資及び出資金の明細 (千円)</vt:lpstr>
      <vt:lpstr>基金</vt:lpstr>
      <vt:lpstr>基金 (千円)</vt:lpstr>
      <vt:lpstr>貸付金</vt:lpstr>
      <vt:lpstr>貸付金 (千円)</vt:lpstr>
      <vt:lpstr>未収金及び長期延滞債権</vt:lpstr>
      <vt:lpstr>未収金及び長期延滞債権 (千円)</vt:lpstr>
      <vt:lpstr>地方債（借入先別）</vt:lpstr>
      <vt:lpstr>地方債（借入先別） (千円)</vt:lpstr>
      <vt:lpstr>地方債（利率別など）</vt:lpstr>
      <vt:lpstr>地方債（利率別など） (千円)</vt:lpstr>
      <vt:lpstr>引当金</vt:lpstr>
      <vt:lpstr>引当金 (千円)</vt:lpstr>
      <vt:lpstr>補助金</vt:lpstr>
      <vt:lpstr>補助金 (千円)</vt:lpstr>
      <vt:lpstr>財源明細</vt:lpstr>
      <vt:lpstr>財源明細 (千円)</vt:lpstr>
      <vt:lpstr>財源情報明細</vt:lpstr>
      <vt:lpstr>財源情報明細 (千円)</vt:lpstr>
      <vt:lpstr>資金明細</vt:lpstr>
      <vt:lpstr>資金明細 (千円)</vt:lpstr>
      <vt:lpstr>引当金!Print_Area</vt:lpstr>
      <vt:lpstr>'引当金 (千円)'!Print_Area</vt:lpstr>
      <vt:lpstr>基金!Print_Area</vt:lpstr>
      <vt:lpstr>'基金 (千円)'!Print_Area</vt:lpstr>
      <vt:lpstr>財源情報明細!Print_Area</vt:lpstr>
      <vt:lpstr>'財源情報明細 (千円)'!Print_Area</vt:lpstr>
      <vt:lpstr>財源明細!Print_Area</vt:lpstr>
      <vt:lpstr>'財源明細 (千円)'!Print_Area</vt:lpstr>
      <vt:lpstr>貸付金!Print_Area</vt:lpstr>
      <vt:lpstr>'貸付金 (千円)'!Print_Area</vt:lpstr>
      <vt:lpstr>'地方債（借入先別）'!Print_Area</vt:lpstr>
      <vt:lpstr>'地方債（借入先別） (千円)'!Print_Area</vt:lpstr>
      <vt:lpstr>'地方債（利率別など）'!Print_Area</vt:lpstr>
      <vt:lpstr>'地方債（利率別など） (千円)'!Print_Area</vt:lpstr>
      <vt:lpstr>投資及び出資金の明細!Print_Area</vt:lpstr>
      <vt:lpstr>'投資及び出資金の明細 (千円)'!Print_Area</vt:lpstr>
      <vt:lpstr>補助金!Print_Area</vt:lpstr>
      <vt:lpstr>'補助金 (千円)'!Print_Area</vt:lpstr>
      <vt:lpstr>未収金及び長期延滞債権!Print_Area</vt:lpstr>
      <vt:lpstr>'未収金及び長期延滞債権 (千円)'!Print_Area</vt:lpstr>
      <vt:lpstr>有形固定資産!Print_Area</vt:lpstr>
      <vt:lpstr>'有形固定資産（千円）'!Print_Area</vt:lpstr>
      <vt:lpstr>投資及び出資金の明細!Print_Titles</vt:lpstr>
      <vt:lpstr>'投資及び出資金の明細 (千円)'!Print_Titles</vt:lpstr>
      <vt:lpstr>補助金!Print_Titles</vt:lpstr>
      <vt:lpstr>'補助金 (千円)'!Print_Titles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知幸 E.S 川口</cp:lastModifiedBy>
  <cp:lastPrinted>2025-03-15T02:12:52Z</cp:lastPrinted>
  <dcterms:created xsi:type="dcterms:W3CDTF">2014-03-27T08:10:30Z</dcterms:created>
  <dcterms:modified xsi:type="dcterms:W3CDTF">2026-03-12T03:58:50Z</dcterms:modified>
</cp:coreProperties>
</file>